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0730" windowHeight="9375" tabRatio="908" firstSheet="10" activeTab="20"/>
  </bookViews>
  <sheets>
    <sheet name="งบทดลองหลังปิดบัญชี" sheetId="22" r:id="rId1"/>
    <sheet name="งบแสดงฐานะการเงิน1" sheetId="1" r:id="rId2"/>
    <sheet name="งบแสดงฐานะการเงิน2" sheetId="2" r:id="rId3"/>
    <sheet name="หมายเหตุ1 ข้อมูลทั่วไป" sheetId="3" r:id="rId4"/>
    <sheet name="หมายเหตุ2 งบทรัพย์สิน" sheetId="4" r:id="rId5"/>
    <sheet name="รายละเอียดทรัพย์สิน 2561" sheetId="23" r:id="rId6"/>
    <sheet name="หมายเหตุ 3,4,5" sheetId="5" r:id="rId7"/>
    <sheet name="หมายเหตุ6" sheetId="6" r:id="rId8"/>
    <sheet name="หมายเหตุ7,8" sheetId="7" r:id="rId9"/>
    <sheet name="หมายเหตุ9,10,11" sheetId="8" r:id="rId10"/>
    <sheet name="หมายเหตุ12,13,14" sheetId="9" r:id="rId11"/>
    <sheet name="หมายเหตุ 15" sheetId="10" r:id="rId12"/>
    <sheet name="หมายเหตุ16" sheetId="13" r:id="rId13"/>
    <sheet name="หมายเหตุ17,18" sheetId="12" r:id="rId14"/>
    <sheet name="หมายเหตุ 19" sheetId="11" r:id="rId15"/>
    <sheet name="หมายเหตุ  20" sheetId="14" r:id="rId16"/>
    <sheet name="หมายเหตุ21" sheetId="15" r:id="rId17"/>
    <sheet name="แนบท้าย  21" sheetId="16" r:id="rId18"/>
    <sheet name="หมายเหตุ22" sheetId="17" r:id="rId19"/>
    <sheet name="งบแสดงผลการดำเนินงานจ่ายรายรับ" sheetId="21" r:id="rId20"/>
    <sheet name="หมายเหตุครุภัณฑ์ 1" sheetId="39" r:id="rId21"/>
    <sheet name="หมายเหตุค่าที่ดิน 2" sheetId="40" r:id="rId22"/>
    <sheet name="งบแสดงผลการดำเนินจ่ายงานสะสม" sheetId="24" r:id="rId23"/>
    <sheet name="รายงานรายจ่ายตามแผนงานรวม" sheetId="25" r:id="rId24"/>
    <sheet name="รายงานรายจ่ายที่จ่ายจากเงินสะสม" sheetId="26" r:id="rId25"/>
    <sheet name="งบกลาง" sheetId="27" r:id="rId26"/>
    <sheet name="บริหารงานทั่วไป" sheetId="28" r:id="rId27"/>
    <sheet name="รักษาความสงบภายใน" sheetId="29" r:id="rId28"/>
    <sheet name="การศึกษา" sheetId="30" r:id="rId29"/>
    <sheet name="สาธารณสุข" sheetId="31" r:id="rId30"/>
    <sheet name="สังคมสงเคราะห์" sheetId="32" r:id="rId31"/>
    <sheet name="เคหะและชุมชน" sheetId="33" r:id="rId32"/>
    <sheet name="สร้างความเข้มแข็งของชุมชน" sheetId="34" r:id="rId33"/>
    <sheet name="การศาสนาวัฒนธรรม" sheetId="35" r:id="rId34"/>
    <sheet name="อุตสาหกรรม" sheetId="36" r:id="rId35"/>
    <sheet name="การเกษตร" sheetId="37" r:id="rId36"/>
    <sheet name="การพาณิชย์" sheetId="38" r:id="rId37"/>
    <sheet name="Sheet1" sheetId="41" r:id="rId38"/>
  </sheets>
  <definedNames>
    <definedName name="_xlnm.Print_Area" localSheetId="15">'หมายเหตุ  20'!$A$1:$I$23</definedName>
    <definedName name="_xlnm.Print_Area" localSheetId="14">'หมายเหตุ 19'!$A$1:$H$26</definedName>
    <definedName name="_xlnm.Print_Area" localSheetId="13">'หมายเหตุ17,18'!$A$1:$I$30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9" l="1"/>
  <c r="I28" i="39"/>
  <c r="D57" i="22" l="1"/>
  <c r="C57" i="22"/>
  <c r="B30" i="4" l="1"/>
  <c r="C30" i="4"/>
  <c r="H18" i="28"/>
  <c r="G18" i="28"/>
  <c r="E18" i="28"/>
  <c r="D18" i="28"/>
  <c r="H11" i="28"/>
  <c r="H11" i="29" l="1"/>
  <c r="D18" i="36"/>
  <c r="R12" i="21" l="1"/>
  <c r="S18" i="24" l="1"/>
  <c r="S17" i="24"/>
  <c r="S16" i="24"/>
  <c r="S15" i="24"/>
  <c r="S14" i="24"/>
  <c r="S13" i="24"/>
  <c r="S12" i="24"/>
  <c r="S11" i="24"/>
  <c r="S10" i="24"/>
  <c r="S9" i="24"/>
  <c r="S8" i="24"/>
  <c r="S19" i="24" l="1"/>
  <c r="R18" i="21"/>
  <c r="R17" i="21"/>
  <c r="R16" i="21"/>
  <c r="R15" i="21"/>
  <c r="R14" i="21"/>
  <c r="R13" i="21"/>
  <c r="R11" i="21"/>
  <c r="R10" i="21"/>
  <c r="R9" i="21"/>
  <c r="R8" i="21"/>
  <c r="P19" i="21"/>
  <c r="N19" i="21"/>
  <c r="Q19" i="21"/>
  <c r="P19" i="24"/>
  <c r="Q19" i="24"/>
  <c r="R19" i="21" l="1"/>
  <c r="R19" i="24"/>
  <c r="C35" i="15" l="1"/>
  <c r="C36" i="15" s="1"/>
  <c r="F36" i="15"/>
  <c r="D25" i="15" l="1"/>
  <c r="F23" i="15" l="1"/>
  <c r="I19" i="12"/>
  <c r="G51" i="10" l="1"/>
  <c r="C20" i="8" l="1"/>
  <c r="D19" i="6"/>
  <c r="E30" i="4"/>
  <c r="C10" i="9" l="1"/>
  <c r="E19" i="38"/>
  <c r="F19" i="38"/>
  <c r="G19" i="38"/>
  <c r="E19" i="37"/>
  <c r="F19" i="37"/>
  <c r="E18" i="35"/>
  <c r="F18" i="35"/>
  <c r="G18" i="35"/>
  <c r="H18" i="35"/>
  <c r="E18" i="34"/>
  <c r="F18" i="34"/>
  <c r="D18" i="34"/>
  <c r="J15" i="33" l="1"/>
  <c r="E18" i="33" l="1"/>
  <c r="F18" i="33"/>
  <c r="G18" i="33"/>
  <c r="H18" i="33"/>
  <c r="I18" i="33"/>
  <c r="E18" i="32"/>
  <c r="F18" i="32"/>
  <c r="E18" i="31"/>
  <c r="F18" i="31"/>
  <c r="G18" i="31"/>
  <c r="D18" i="31"/>
  <c r="E18" i="30"/>
  <c r="F18" i="30"/>
  <c r="G18" i="30"/>
  <c r="E18" i="29"/>
  <c r="F18" i="29"/>
  <c r="F18" i="28"/>
  <c r="K9" i="38"/>
  <c r="L9" i="38" s="1"/>
  <c r="K17" i="38"/>
  <c r="L17" i="38" s="1"/>
  <c r="K13" i="38"/>
  <c r="L13" i="38" s="1"/>
  <c r="H8" i="28"/>
  <c r="K7" i="38"/>
  <c r="L7" i="38" s="1"/>
  <c r="K8" i="38"/>
  <c r="L8" i="38" s="1"/>
  <c r="K11" i="38"/>
  <c r="L11" i="38" s="1"/>
  <c r="K12" i="38"/>
  <c r="L12" i="38" s="1"/>
  <c r="K14" i="38"/>
  <c r="L14" i="38" s="1"/>
  <c r="K15" i="38"/>
  <c r="L15" i="38" s="1"/>
  <c r="K16" i="38"/>
  <c r="L16" i="38" s="1"/>
  <c r="B19" i="24"/>
  <c r="K10" i="38" l="1"/>
  <c r="K18" i="38" l="1"/>
  <c r="L10" i="38"/>
  <c r="B19" i="21"/>
  <c r="H8" i="38" l="1"/>
  <c r="I9" i="35"/>
  <c r="I10" i="35"/>
  <c r="I11" i="35"/>
  <c r="I12" i="35"/>
  <c r="I13" i="35"/>
  <c r="I14" i="35"/>
  <c r="I15" i="35"/>
  <c r="I16" i="35"/>
  <c r="I17" i="35"/>
  <c r="I8" i="35"/>
  <c r="A3" i="32"/>
  <c r="D19" i="38"/>
  <c r="H18" i="38"/>
  <c r="H17" i="38"/>
  <c r="H16" i="38"/>
  <c r="H15" i="38"/>
  <c r="H14" i="38"/>
  <c r="H13" i="38"/>
  <c r="H12" i="38"/>
  <c r="H11" i="38"/>
  <c r="H10" i="38"/>
  <c r="H9" i="38"/>
  <c r="H19" i="38"/>
  <c r="A3" i="38"/>
  <c r="D19" i="37"/>
  <c r="G18" i="37"/>
  <c r="G17" i="37"/>
  <c r="G16" i="37"/>
  <c r="G15" i="37"/>
  <c r="G14" i="37"/>
  <c r="G13" i="37"/>
  <c r="G12" i="37"/>
  <c r="G11" i="37"/>
  <c r="G10" i="37"/>
  <c r="G9" i="37"/>
  <c r="G8" i="37"/>
  <c r="A3" i="37"/>
  <c r="G17" i="36"/>
  <c r="G16" i="36"/>
  <c r="G15" i="36"/>
  <c r="G14" i="36"/>
  <c r="G13" i="36"/>
  <c r="G12" i="36"/>
  <c r="G11" i="36"/>
  <c r="G10" i="36"/>
  <c r="G9" i="36"/>
  <c r="G8" i="36"/>
  <c r="A3" i="36"/>
  <c r="D18" i="35"/>
  <c r="A3" i="35"/>
  <c r="G17" i="34"/>
  <c r="G16" i="34"/>
  <c r="G15" i="34"/>
  <c r="G14" i="34"/>
  <c r="G13" i="34"/>
  <c r="G12" i="34"/>
  <c r="G11" i="34"/>
  <c r="G10" i="34"/>
  <c r="G9" i="34"/>
  <c r="G8" i="34"/>
  <c r="A3" i="34"/>
  <c r="D18" i="33"/>
  <c r="J17" i="33"/>
  <c r="J16" i="33"/>
  <c r="J14" i="33"/>
  <c r="J13" i="33"/>
  <c r="J12" i="33"/>
  <c r="J11" i="33"/>
  <c r="J10" i="33"/>
  <c r="J9" i="33"/>
  <c r="J8" i="33"/>
  <c r="A3" i="33"/>
  <c r="D18" i="32"/>
  <c r="G17" i="32"/>
  <c r="G16" i="32"/>
  <c r="G15" i="32"/>
  <c r="G14" i="32"/>
  <c r="G13" i="32"/>
  <c r="G12" i="32"/>
  <c r="G11" i="32"/>
  <c r="G10" i="32"/>
  <c r="G9" i="32"/>
  <c r="G8" i="32"/>
  <c r="H18" i="31"/>
  <c r="I17" i="31"/>
  <c r="I16" i="31"/>
  <c r="I15" i="31"/>
  <c r="I14" i="31"/>
  <c r="I13" i="31"/>
  <c r="I12" i="31"/>
  <c r="I11" i="31"/>
  <c r="I10" i="31"/>
  <c r="I9" i="31"/>
  <c r="I8" i="31"/>
  <c r="A3" i="31"/>
  <c r="H18" i="30"/>
  <c r="D18" i="30"/>
  <c r="I17" i="30"/>
  <c r="I16" i="30"/>
  <c r="I15" i="30"/>
  <c r="I14" i="30"/>
  <c r="I13" i="30"/>
  <c r="I12" i="30"/>
  <c r="I11" i="30"/>
  <c r="I10" i="30"/>
  <c r="I9" i="30"/>
  <c r="I8" i="30"/>
  <c r="A3" i="30"/>
  <c r="G18" i="29"/>
  <c r="D18" i="29"/>
  <c r="H17" i="29"/>
  <c r="H16" i="29"/>
  <c r="H15" i="29"/>
  <c r="H14" i="29"/>
  <c r="H13" i="29"/>
  <c r="H12" i="29"/>
  <c r="H10" i="29"/>
  <c r="H9" i="29"/>
  <c r="H8" i="29"/>
  <c r="A3" i="29"/>
  <c r="H9" i="28"/>
  <c r="H10" i="28"/>
  <c r="H12" i="28"/>
  <c r="H13" i="28"/>
  <c r="H14" i="28"/>
  <c r="H15" i="28"/>
  <c r="H16" i="28"/>
  <c r="H17" i="28"/>
  <c r="E19" i="27"/>
  <c r="D19" i="27"/>
  <c r="I18" i="35" l="1"/>
  <c r="J18" i="33"/>
  <c r="I18" i="31"/>
  <c r="I18" i="30"/>
  <c r="H18" i="29"/>
  <c r="D22" i="38"/>
  <c r="G19" i="37"/>
  <c r="G18" i="36"/>
  <c r="G18" i="34"/>
  <c r="G18" i="32"/>
  <c r="F7" i="27" l="1"/>
  <c r="F19" i="27" s="1"/>
  <c r="J19" i="38" s="1"/>
  <c r="A3" i="28"/>
  <c r="A3" i="27"/>
  <c r="P18" i="23"/>
  <c r="D19" i="23"/>
  <c r="P10" i="23"/>
  <c r="K10" i="39"/>
  <c r="N19" i="23"/>
  <c r="M19" i="23"/>
  <c r="L19" i="23"/>
  <c r="K19" i="23"/>
  <c r="J19" i="23"/>
  <c r="I19" i="23"/>
  <c r="H19" i="23"/>
  <c r="G19" i="23"/>
  <c r="F19" i="23"/>
  <c r="E19" i="23"/>
  <c r="P19" i="23" l="1"/>
  <c r="Q19" i="23"/>
  <c r="N7" i="39" l="1"/>
  <c r="N8" i="39"/>
  <c r="N9" i="39"/>
  <c r="N6" i="39"/>
  <c r="O9" i="39" l="1"/>
  <c r="I16" i="40"/>
  <c r="A3" i="40"/>
  <c r="I11" i="40"/>
  <c r="I11" i="39"/>
  <c r="I18" i="40" l="1"/>
  <c r="M16" i="40"/>
  <c r="E19" i="24"/>
  <c r="F16" i="24"/>
  <c r="F18" i="24" l="1"/>
  <c r="L19" i="24" l="1"/>
  <c r="D30" i="24"/>
  <c r="C30" i="24"/>
  <c r="B30" i="24"/>
  <c r="F26" i="24"/>
  <c r="F24" i="24"/>
  <c r="O19" i="24"/>
  <c r="N19" i="24"/>
  <c r="M19" i="24"/>
  <c r="K19" i="24"/>
  <c r="J19" i="24"/>
  <c r="I19" i="24"/>
  <c r="H19" i="24"/>
  <c r="G19" i="24"/>
  <c r="D19" i="24"/>
  <c r="F17" i="24"/>
  <c r="F15" i="24"/>
  <c r="F14" i="24"/>
  <c r="F13" i="24"/>
  <c r="F12" i="24"/>
  <c r="F11" i="24"/>
  <c r="F10" i="24"/>
  <c r="F9" i="24"/>
  <c r="F8" i="24"/>
  <c r="F19" i="24" l="1"/>
  <c r="F30" i="24"/>
  <c r="B32" i="24"/>
  <c r="C19" i="24"/>
  <c r="I19" i="21"/>
  <c r="E8" i="21"/>
  <c r="E16" i="21"/>
  <c r="H19" i="16"/>
  <c r="G19" i="16"/>
  <c r="F19" i="16"/>
  <c r="E19" i="16"/>
  <c r="D19" i="16"/>
  <c r="G8" i="16"/>
  <c r="G11" i="16" s="1"/>
  <c r="E11" i="16"/>
  <c r="F11" i="16"/>
  <c r="H11" i="16"/>
  <c r="D11" i="16"/>
  <c r="N16" i="40" l="1"/>
  <c r="F31" i="24"/>
  <c r="G25" i="15"/>
  <c r="C29" i="8"/>
  <c r="N21" i="26" l="1"/>
  <c r="M21" i="26"/>
  <c r="L21" i="26"/>
  <c r="K21" i="26"/>
  <c r="J21" i="26"/>
  <c r="I21" i="26"/>
  <c r="H21" i="26"/>
  <c r="G21" i="26"/>
  <c r="F21" i="26"/>
  <c r="E21" i="26"/>
  <c r="D21" i="26"/>
  <c r="C21" i="26"/>
  <c r="O20" i="26"/>
  <c r="O19" i="26"/>
  <c r="O18" i="26"/>
  <c r="O17" i="26"/>
  <c r="O16" i="26"/>
  <c r="O15" i="26"/>
  <c r="O14" i="26"/>
  <c r="O13" i="26"/>
  <c r="O12" i="26"/>
  <c r="O11" i="26"/>
  <c r="O10" i="26"/>
  <c r="O21" i="26" l="1"/>
  <c r="G21" i="25"/>
  <c r="H21" i="25"/>
  <c r="I21" i="25"/>
  <c r="J21" i="25"/>
  <c r="K21" i="25"/>
  <c r="L21" i="25"/>
  <c r="M21" i="25"/>
  <c r="N21" i="25"/>
  <c r="F21" i="25"/>
  <c r="O11" i="25"/>
  <c r="O12" i="25"/>
  <c r="O13" i="25"/>
  <c r="O14" i="25"/>
  <c r="O15" i="25"/>
  <c r="O16" i="25"/>
  <c r="O17" i="25"/>
  <c r="O18" i="25"/>
  <c r="O19" i="25"/>
  <c r="O20" i="25"/>
  <c r="O10" i="25"/>
  <c r="E21" i="25"/>
  <c r="D21" i="25"/>
  <c r="C21" i="25"/>
  <c r="D30" i="21"/>
  <c r="C30" i="21"/>
  <c r="B30" i="21"/>
  <c r="E29" i="21"/>
  <c r="E28" i="21"/>
  <c r="E27" i="21"/>
  <c r="E26" i="21"/>
  <c r="E25" i="21"/>
  <c r="E24" i="21"/>
  <c r="E23" i="21"/>
  <c r="E22" i="21"/>
  <c r="E21" i="21"/>
  <c r="O19" i="21"/>
  <c r="M19" i="21"/>
  <c r="L19" i="21"/>
  <c r="K19" i="21"/>
  <c r="J19" i="21"/>
  <c r="H19" i="21"/>
  <c r="G19" i="21"/>
  <c r="F19" i="21"/>
  <c r="D19" i="21"/>
  <c r="E18" i="21"/>
  <c r="E17" i="21"/>
  <c r="E15" i="21"/>
  <c r="E14" i="21"/>
  <c r="E13" i="21"/>
  <c r="E12" i="21"/>
  <c r="E11" i="21"/>
  <c r="E10" i="21"/>
  <c r="C19" i="21"/>
  <c r="K30" i="39" l="1"/>
  <c r="E19" i="21"/>
  <c r="O21" i="25"/>
  <c r="K19" i="38" s="1"/>
  <c r="E30" i="21"/>
  <c r="P21" i="25" l="1"/>
  <c r="E31" i="21"/>
  <c r="G19" i="12" l="1"/>
  <c r="E20" i="9" l="1"/>
  <c r="C20" i="9"/>
  <c r="F10" i="7"/>
  <c r="D10" i="7"/>
  <c r="J10" i="7" l="1"/>
  <c r="E13" i="5"/>
  <c r="G13" i="5"/>
  <c r="F19" i="1" l="1"/>
  <c r="I13" i="5" l="1"/>
  <c r="D22" i="22"/>
  <c r="C22" i="22"/>
  <c r="E22" i="22" l="1"/>
  <c r="A1" i="2" l="1"/>
  <c r="A1" i="5" s="1"/>
  <c r="A1" i="6" s="1"/>
  <c r="A1" i="7" s="1"/>
  <c r="A1" i="8" s="1"/>
  <c r="A1" i="9" s="1"/>
  <c r="A1" i="10" s="1"/>
  <c r="A1" i="13" s="1"/>
  <c r="A1" i="12" s="1"/>
  <c r="A1" i="11" s="1"/>
  <c r="A1" i="14" s="1"/>
  <c r="A1" i="15" s="1"/>
  <c r="A1" i="16" s="1"/>
  <c r="A1" i="17" s="1"/>
  <c r="G30" i="4" l="1"/>
  <c r="G18" i="11"/>
  <c r="D18" i="11"/>
  <c r="G11" i="11"/>
  <c r="D11" i="11"/>
  <c r="G21" i="13"/>
  <c r="G13" i="13"/>
  <c r="H19" i="17" l="1"/>
  <c r="G19" i="17"/>
  <c r="F19" i="17"/>
  <c r="E19" i="17"/>
  <c r="D19" i="17"/>
  <c r="H12" i="17"/>
  <c r="G12" i="17"/>
  <c r="F12" i="17"/>
  <c r="E12" i="17"/>
  <c r="D12" i="17"/>
  <c r="I9" i="14"/>
  <c r="G9" i="14"/>
  <c r="I26" i="12"/>
  <c r="G26" i="12"/>
  <c r="E26" i="9"/>
  <c r="C26" i="9"/>
  <c r="C15" i="9"/>
  <c r="E34" i="8"/>
  <c r="C34" i="8"/>
  <c r="E9" i="8"/>
  <c r="C9" i="8"/>
  <c r="D25" i="7"/>
  <c r="C25" i="7"/>
  <c r="G22" i="7"/>
  <c r="F22" i="7"/>
  <c r="D22" i="7"/>
  <c r="C22" i="7"/>
  <c r="D19" i="7"/>
  <c r="F19" i="7"/>
  <c r="G19" i="7"/>
  <c r="C19" i="7"/>
  <c r="G26" i="5"/>
  <c r="E26" i="5"/>
  <c r="G19" i="5"/>
  <c r="E19" i="5"/>
  <c r="F30" i="4"/>
  <c r="H30" i="4" s="1"/>
  <c r="G18" i="2"/>
  <c r="E18" i="2"/>
  <c r="E24" i="2"/>
  <c r="G24" i="2"/>
  <c r="G14" i="2"/>
  <c r="E14" i="2"/>
  <c r="F24" i="1"/>
  <c r="F25" i="1" s="1"/>
  <c r="D24" i="1"/>
  <c r="D19" i="1"/>
  <c r="E19" i="2" l="1"/>
  <c r="D25" i="1"/>
  <c r="G19" i="2"/>
  <c r="G25" i="2" s="1"/>
  <c r="J25" i="2" s="1"/>
  <c r="E25" i="2"/>
  <c r="I25" i="2" s="1"/>
</calcChain>
</file>

<file path=xl/sharedStrings.xml><?xml version="1.0" encoding="utf-8"?>
<sst xmlns="http://schemas.openxmlformats.org/spreadsheetml/2006/main" count="1560" uniqueCount="578">
  <si>
    <t>งบแสดงฐานะการเงิน</t>
  </si>
  <si>
    <t>ณ  วันที่  30  กันยายน  2561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</si>
  <si>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</si>
  <si>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</si>
  <si>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</si>
  <si>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</si>
  <si>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เงินฝากกระทรวงการคลัง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</si>
  <si>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</si>
  <si>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</si>
  <si>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</si>
  <si>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</si>
  <si>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</si>
  <si>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ลูกหนี้อื่นๆ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</si>
  <si>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</si>
  <si>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</si>
  <si>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</si>
  <si>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</si>
  <si>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ทรัพย์สินเกิดจากเงินกู้</t>
  </si>
  <si>
    <t>หุ้นในโรงพิมพ์อาสารักษาดินแดน</t>
  </si>
  <si>
    <t>รวมสินทรัพย์</t>
  </si>
  <si>
    <t>สินทรัพย์ไม่หมุนเวียนอื่น</t>
  </si>
  <si>
    <t>รวมสินทรัพย์ไม่หมุนเวียน</t>
  </si>
  <si>
    <t>หมายเหตุ</t>
  </si>
  <si>
    <t>ปี 2561</t>
  </si>
  <si>
    <t>ปี 2560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</si>
  <si>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</si>
  <si>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</si>
  <si>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</si>
  <si>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</si>
  <si>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</si>
  <si>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</si>
  <si>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</si>
  <si>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</si>
  <si>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</si>
  <si>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</si>
  <si>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</si>
  <si>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</si>
  <si>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</si>
  <si>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</si>
  <si>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</si>
  <si>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</si>
  <si>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</si>
  <si>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</si>
  <si>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</si>
  <si>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</si>
  <si>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</si>
  <si>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ข้อมูลทั่วไป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</si>
  <si>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</si>
  <si>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</si>
  <si>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>หมายเหตุ  2 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</si>
  <si>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</si>
  <si>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</si>
  <si>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</si>
  <si>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</si>
  <si>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</t>
  </si>
  <si>
    <t>จำนวนเงิน</t>
  </si>
  <si>
    <t>ก. อสังหาริมทรัพย์</t>
  </si>
  <si>
    <t>ที่ดิน</t>
  </si>
  <si>
    <t>อาคาร</t>
  </si>
  <si>
    <t>ข. สังหาริมทรัพย์</t>
  </si>
  <si>
    <t>ครุภัณฑ์สำนักงาน</t>
  </si>
  <si>
    <t>ครุภัณฑ์การศึกษา</t>
  </si>
  <si>
    <t>รายได้</t>
  </si>
  <si>
    <t>เงินกู้</t>
  </si>
  <si>
    <t>เงินที่มีผู้อุทิศให้</t>
  </si>
  <si>
    <t>รวม</t>
  </si>
  <si>
    <t>คำอธิบาย</t>
  </si>
  <si>
    <t xml:space="preserve"> </t>
  </si>
  <si>
    <t>2.  ทรัพย์สินที่ได้มาจากแหล่งเงินกู้ ให้แสดงทรัพย์สินทุกประเภท</t>
  </si>
  <si>
    <t>สำหรับปี สิ้นสุดวันที่  30  กันยายน  2561</t>
  </si>
  <si>
    <t>หมายเหตุ  3  เงินสดและเงินฝากธนาคาร</t>
  </si>
  <si>
    <t>เงินสด</t>
  </si>
  <si>
    <t>ฯลฯ</t>
  </si>
  <si>
    <t>หมายเหตุ  4  เงินฝากกระทรวงการคลัง</t>
  </si>
  <si>
    <t>.....................................</t>
  </si>
  <si>
    <t>หมายเหตุ  5  เงินฝากกองทุน</t>
  </si>
  <si>
    <t>หมายเหตุ  6   ลูกหนี้เงินยืม</t>
  </si>
  <si>
    <t>ปี  2561</t>
  </si>
  <si>
    <t>ชื่อ - สกุล  ผู้ยืม</t>
  </si>
  <si>
    <t>แหล่งเงิน</t>
  </si>
  <si>
    <t>รายการ</t>
  </si>
  <si>
    <t>เงินงบประมาณ</t>
  </si>
  <si>
    <t>เงินอุดหนุนระบุวัตถุประสงค์/เฉพาะกิจ</t>
  </si>
  <si>
    <t>โครงการ</t>
  </si>
  <si>
    <t>รวมทั้งสิ้น</t>
  </si>
  <si>
    <t>หมายเหตุ  7  รายได้จากรัฐบาลค้างรับ</t>
  </si>
  <si>
    <t>หมายเหตุ  8  ลูกหนี้ค่าภาษี</t>
  </si>
  <si>
    <t>ประเภทลูกหนี้</t>
  </si>
  <si>
    <t>ประจำปี</t>
  </si>
  <si>
    <t>ราย</t>
  </si>
  <si>
    <t>เงิน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</si>
  <si>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</si>
  <si>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</si>
  <si>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</si>
  <si>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 xml:space="preserve">หมายเหตุ  9  ลูกหนี้รายได้อื่น ๆ </t>
  </si>
  <si>
    <t>ลูกหนี้ค่าเช่า....</t>
  </si>
  <si>
    <t>หมายเหตุ  10  ลูกหนี้เงินทุนโครงการเศรษฐกิจชุมชน</t>
  </si>
  <si>
    <t>โครงการที่ยืม</t>
  </si>
  <si>
    <t>ปี  2560</t>
  </si>
  <si>
    <t>ลูกหนี้ค่า....</t>
  </si>
  <si>
    <t xml:space="preserve">หมายเหตุ  11  ลูกหนี้อื่น ๆ </t>
  </si>
  <si>
    <t>หมายเหตุ  14  สินทรัพย์ไม่หมุนเวียนอื่น</t>
  </si>
  <si>
    <t>เงินขาดบัญชี</t>
  </si>
  <si>
    <t>เงินประกัน</t>
  </si>
  <si>
    <t>แผนงาน</t>
  </si>
  <si>
    <t>งาน</t>
  </si>
  <si>
    <t>หมวด</t>
  </si>
  <si>
    <t>ประเภท</t>
  </si>
  <si>
    <t>หมายเหตุ  16  ฎีกาค้างจ่าย</t>
  </si>
  <si>
    <t>หมายเหตุ  17  เงินรับฝาก</t>
  </si>
  <si>
    <t>ภาษีหัก  ณ  ที่จ่าย</t>
  </si>
  <si>
    <t>หมายเหตุ  18  หนี้สินหมุนเวียนอื่น</t>
  </si>
  <si>
    <t>.....................</t>
  </si>
  <si>
    <t>หมายเหตุ 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</si>
  <si>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</si>
  <si>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</si>
  <si>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</si>
  <si>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</si>
  <si>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 xml:space="preserve">เลขที่ </t>
  </si>
  <si>
    <t>ลงวันที่</t>
  </si>
  <si>
    <t>เงินต้นค้างชำระ</t>
  </si>
  <si>
    <t>ปีสิ้นสุดสัญญา</t>
  </si>
  <si>
    <t>ทั้งนี้ 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 จำนวน.........................................บาท</t>
  </si>
  <si>
    <t>หมายเหตุ  20  หนี้สินไม่หมุนเวียนอื่น</t>
  </si>
  <si>
    <t>หมายเหตุ  21  เงินสะสม</t>
  </si>
  <si>
    <t>รายรับจริงสูงกว่ารายจ่ายจริง</t>
  </si>
  <si>
    <t>หัก  25% ของรายรับจริงสูงกว่ารายจ่ายจริง</t>
  </si>
  <si>
    <t>(เงินทุนสำรองเงินสะสม)</t>
  </si>
  <si>
    <t>เงินสะสม  30  กันยายน  .....  ประกอบด้วย</t>
  </si>
  <si>
    <t>1. หุ้นในโรงพิมพ์อาสารักษาดินแดน</t>
  </si>
  <si>
    <t>3. ลูกหนี้ค่าภาษี</t>
  </si>
  <si>
    <t>4. ลูกหนี้รายได้อื่น ๆ</t>
  </si>
  <si>
    <t>5. ทรัพย์สินเกิดจากเงินกู้ที่ชำระหนี้แล้ว</t>
  </si>
  <si>
    <t>6. เงินสะสมที่สามารถนำไปใช้ได้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</si>
  <si>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</si>
  <si>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ตามรายละเอียดแนบท้ายหมายเหตุ 21</t>
  </si>
  <si>
    <t>รายละเอียดแนบท้ายหมายเหตุ 21  เงินสะสม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</si>
  <si>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</si>
  <si>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</si>
  <si>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</si>
  <si>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</si>
  <si>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จำนวนเงินที่
ได้รับอนุมัติ</t>
  </si>
  <si>
    <t>ประมาณการ</t>
  </si>
  <si>
    <t>งบกลาง</t>
  </si>
  <si>
    <t>งบแสดงผลการดำเนินงานจ่ายจากเงินรายรับ</t>
  </si>
  <si>
    <t>รวมจ่ายจากเงินอุดหนุนระบุวัตถุประสงค์/เฉพาะกิจ</t>
  </si>
  <si>
    <t>บริหารงานทั่วไป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</si>
  <si>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</si>
  <si>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</si>
  <si>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</si>
  <si>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</si>
  <si>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</si>
  <si>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</si>
  <si>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</si>
  <si>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การพาณิชย์</t>
  </si>
  <si>
    <t>รายจ่าย</t>
  </si>
  <si>
    <t>เงินเดือน (ฝ่ายการเมือง)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</si>
  <si>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</si>
  <si>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</si>
  <si>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</si>
  <si>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</si>
  <si>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</si>
  <si>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</si>
  <si>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</si>
  <si>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</si>
  <si>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</si>
  <si>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</si>
  <si>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</si>
  <si>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ภาษีจัดสรร</t>
  </si>
  <si>
    <t>รวมรายรับ</t>
  </si>
  <si>
    <t>รายรับสูงกว่าหรือ(ต่ำกว่า)รายจ่าย</t>
  </si>
  <si>
    <t>ผู้อำนวยการกองคลัง</t>
  </si>
  <si>
    <t>งบแสดงผลการดำเนินงานจ่ายจากเงินรายรับและเงินสะสม</t>
  </si>
  <si>
    <t>ลูกหนี้ประกันค่าไฟฟ้า</t>
  </si>
  <si>
    <t>งบประมาณ</t>
  </si>
  <si>
    <t>บริหารทั่วไป</t>
  </si>
  <si>
    <t>เงินเดือน(ฝ่ายประจำ)</t>
  </si>
  <si>
    <t>รายจ่ายเพื่อให้ได้มาซึ่งบริการ</t>
  </si>
  <si>
    <t>ประกันสัญญา</t>
  </si>
  <si>
    <t>เงินทุนโครงการเศรษฐกิจชุมชน</t>
  </si>
  <si>
    <t>เงินสะสม  1  ตุลาคม 2560</t>
  </si>
  <si>
    <t>บวก  รายรับจริงสูงกว่ารายจ่ายจริงหลังหักเงินทุนสำรองเงินสะสม</t>
  </si>
  <si>
    <t xml:space="preserve">       รายจ่ายค้างจ่าย</t>
  </si>
  <si>
    <t>หัก  จ่ายขาดเงินสะสม</t>
  </si>
  <si>
    <t>เงินสะสม  30  กันยายน  2561</t>
  </si>
  <si>
    <t>เงินเดือน (ฝ่ายประจำ)</t>
  </si>
  <si>
    <t>รายได้จากทรัพย์สิน</t>
  </si>
  <si>
    <t>งบทดลอง(หลังปิดบัญชี)</t>
  </si>
  <si>
    <t>รหัสบัญชี</t>
  </si>
  <si>
    <t>เดบิต</t>
  </si>
  <si>
    <t>เครดิต</t>
  </si>
  <si>
    <t>ณ วันที่ 30 กันยายน 2561</t>
  </si>
  <si>
    <t>1.2  รายการเปิดเผยอื่นใด (ถ้ามี)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</si>
  <si>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</si>
  <si>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</si>
  <si>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</si>
  <si>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</si>
  <si>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</si>
  <si>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</si>
  <si>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</si>
  <si>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</si>
  <si>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</si>
  <si>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</si>
  <si>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</si>
  <si>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ครุภัณฑ์คอมพิวเตอร์</t>
  </si>
  <si>
    <t>ครุภัณฑ์อื่น ๆ</t>
  </si>
  <si>
    <t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</t>
  </si>
  <si>
    <t>ที่จัดไว้เพื่อเป็นการให้บริการสาธารณะ เช่น ถนน สะพาน ลานกีฬา  เป็นต้น</t>
  </si>
  <si>
    <t>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ยกเว้นทรัพย์สิน</t>
  </si>
  <si>
    <t>-</t>
  </si>
  <si>
    <t xml:space="preserve">          เงินอุดหนุนทั่วไปสำหรับสนุบสนุนเบี้ยยังชีพคนพิการ 2560</t>
  </si>
  <si>
    <t>ยางพารา  แอสฟัลท์ติกคอนกรีตสายแยกทางหลวงหมายเลข1081-</t>
  </si>
  <si>
    <t>บ้านน้ำรีพัฒนา ม.12)</t>
  </si>
  <si>
    <t xml:space="preserve"> รายได้รัฐบาลค้างรับ</t>
  </si>
  <si>
    <t>หมายเหตุ  12  ลูกหนี้เงินยืมเงินสะสม</t>
  </si>
  <si>
    <t>หมายเหตุ  13  สินทรัพย์หมุนเวียนอื่น</t>
  </si>
  <si>
    <t>บริหารทั่วไปเกี่ยวกับการศึกษา</t>
  </si>
  <si>
    <t>งานบริการสาธารณสุขและงานสาธารณสุขอื่น</t>
  </si>
  <si>
    <t>ค่าครุภัณฑ์</t>
  </si>
  <si>
    <t>ค่าที่ดินและสิ่งก่อสร้าง</t>
  </si>
  <si>
    <t>เงินอุดหนุนเฉพาะกิจ</t>
  </si>
  <si>
    <t>ค่าก่อสร้างสิ่งสาธารณูโภค</t>
  </si>
  <si>
    <t>รายละเอียดแนบท้ายหมายเหตุ 22  เงินทุนสำรองเงินสะสม</t>
  </si>
  <si>
    <t>(ผลต่างระหว่างทรัพย์สินเกิดจากเงินกู้และเจ้าหนี้เงินกู้)</t>
  </si>
  <si>
    <t>รวมจ่ายจากเงินงบประมาณ</t>
  </si>
  <si>
    <t>การรักษา    ความสงบภายใน</t>
  </si>
  <si>
    <t xml:space="preserve">การเกษตร </t>
  </si>
  <si>
    <t xml:space="preserve">รายจ่าย </t>
  </si>
  <si>
    <t>เงินเดือน(ฝ่ายการเมือง)</t>
  </si>
  <si>
    <t xml:space="preserve">ค่าตอบแทน </t>
  </si>
  <si>
    <t xml:space="preserve">ค่าใช้สอย </t>
  </si>
  <si>
    <t xml:space="preserve">รวมรายจ่าย </t>
  </si>
  <si>
    <t>รายได้จาสาธารณูปโภคและการพาณิชย์</t>
  </si>
  <si>
    <t>อุดหนุนทั่วไป</t>
  </si>
  <si>
    <t>ตั้งแต่วันที่  1  ตุลาคม 2560  ถึง 30  กันยายน  2561</t>
  </si>
  <si>
    <t>....................................................</t>
  </si>
  <si>
    <t>งบ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</si>
  <si>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</si>
  <si>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</si>
  <si>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</si>
  <si>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</si>
  <si>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</si>
  <si>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</si>
  <si>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รายงานรายจ่ายในการดำเนินงานที่จ่ายจากเงินสะสม</t>
  </si>
  <si>
    <t>รวมจ่ายจากเงินสะสม</t>
  </si>
  <si>
    <r>
      <t>ค่าที่ดินและสิ่งก่อสร้าง</t>
    </r>
    <r>
      <rPr>
        <sz val="11"/>
        <rFont val="TH SarabunPSK"/>
        <family val="2"/>
      </rPr>
      <t xml:space="preserve"> (หมายเหตุ 2)</t>
    </r>
  </si>
  <si>
    <r>
      <t xml:space="preserve">ค่าครุภัณฑ์ </t>
    </r>
    <r>
      <rPr>
        <sz val="11"/>
        <rFont val="TH SarabunPSK"/>
        <family val="2"/>
      </rPr>
      <t>(หมายเหตุ 1)</t>
    </r>
  </si>
  <si>
    <t xml:space="preserve">ค่าครุภัณฑ์ </t>
  </si>
  <si>
    <r>
      <t>ค่าที่ดินและสิ่งก่อสร้าง</t>
    </r>
    <r>
      <rPr>
        <sz val="11"/>
        <rFont val="TH SarabunPSK"/>
        <family val="2"/>
      </rPr>
      <t xml:space="preserve"> </t>
    </r>
  </si>
  <si>
    <t>หมายเหตุประกอบงบแสดงผลการดำเนินงานจ่ายจากเงินรายรับ</t>
  </si>
  <si>
    <t>หมายเหตุ 1 ค่าครุภัณฑ์ (จ่ายจากเงินรายรับ)</t>
  </si>
  <si>
    <t>จำนวน 1 เครื่อง</t>
  </si>
  <si>
    <t xml:space="preserve">หมายเหตุ 2 ค่าที่ดินและสิ่งก่อสร้าง </t>
  </si>
  <si>
    <t>จ่ายจากเงินรายรับ</t>
  </si>
  <si>
    <t>สำหรับปีสิ้นสุดวันที่  30  กันยายน  2561</t>
  </si>
  <si>
    <t>จ่ายจากเงินอุดหนุนเฉพาะกิจ</t>
  </si>
  <si>
    <t>ค่าบำรุงรักษาและปรับปรุงครุภัณฑ์</t>
  </si>
  <si>
    <t>รวมค่าที่ดินและสิ่งก่อสร้าง</t>
  </si>
  <si>
    <t>รวมค่าครุภัณฑ์</t>
  </si>
  <si>
    <t>คอม</t>
  </si>
  <si>
    <t>สำนักงาน</t>
  </si>
  <si>
    <t>ไฟฟ้า</t>
  </si>
  <si>
    <t>กันเงิน</t>
  </si>
  <si>
    <t>ครุภัณฑ์</t>
  </si>
  <si>
    <t>ตามบัญชี</t>
  </si>
  <si>
    <t>ไฟฟ้าและ</t>
  </si>
  <si>
    <t>ยานพาหนะ</t>
  </si>
  <si>
    <t>คอมพิวเตอร์</t>
  </si>
  <si>
    <t>การเกษตร</t>
  </si>
  <si>
    <t>เกษตร</t>
  </si>
  <si>
    <t>ที่ดินและ</t>
  </si>
  <si>
    <t>สาธารณะ</t>
  </si>
  <si>
    <t>วิทยุ</t>
  </si>
  <si>
    <t>และขนส่ง</t>
  </si>
  <si>
    <t>สิ่งก่อสร้าง</t>
  </si>
  <si>
    <t>ประโยชน์</t>
  </si>
  <si>
    <t>ค้างจ่าย</t>
  </si>
  <si>
    <t>หมวดค่าครุภัณฑ์</t>
  </si>
  <si>
    <t>ประเภทครุภัณฑ์สำนักงาน</t>
  </si>
  <si>
    <t>ประเภทครุภัณฑ์คอมพิวเตอร์</t>
  </si>
  <si>
    <t>รายละเอียดทรัพย์สิน</t>
  </si>
  <si>
    <t>รายละเอียดประกอบงบทรัพย์สิน ประจำปีงบประมาณ  2561</t>
  </si>
  <si>
    <t xml:space="preserve"> - เครื่องคอมพิวเตอร์ สำหรับสำนักงาน  จำนวน 1 เครื่อง</t>
  </si>
  <si>
    <t>รายงานรายจ่ายในการดำเนินงานที่จ่ายจากเงินรายรับตามแผนงาน งบกลาง</t>
  </si>
  <si>
    <t>รายงานรายจ่ายในการดำเนินงานที่จ่ายจากเงินรายรับตามแผนงาน บริหารงานทั่วไป</t>
  </si>
  <si>
    <t>งานบริหารทั่วไป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</si>
  <si>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</si>
  <si>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</si>
  <si>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</si>
  <si>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</si>
  <si>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</si>
  <si>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</si>
  <si>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</si>
  <si>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</si>
  <si>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</si>
  <si>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</si>
  <si>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</si>
  <si>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 สาธารณสุข</t>
  </si>
  <si>
    <t>งานบริหารทั่วไปเกี่ยวกับสาธารณสุข</t>
  </si>
  <si>
    <t>งานโรงพยาบาล</t>
  </si>
  <si>
    <t>งานศูนย์บริการสาธารณสุข</t>
  </si>
  <si>
    <t>รายงานรายจ่ายในการดำเนินงานที่จ่ายจากเงินรายรับตามแผนงาน สังคมสงเคราะห์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</si>
  <si>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</si>
  <si>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</si>
  <si>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รายงานรายจ่ายในการดำเนินงานที่จ่ายจากเงินรายรับตามแผนงาน เคหะและชุมชน</t>
  </si>
  <si>
    <t>งานบริหารทั่วไปเกี่ยวกับเคหะและชุมชน</t>
  </si>
  <si>
    <t>งานไฟฟ้าและถนน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</si>
  <si>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</si>
  <si>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</si>
  <si>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</si>
  <si>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</si>
  <si>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งานบริหารทั่วไปเกี่ยวกับการสร้างความเข้มแข็งของชุมชน</t>
  </si>
  <si>
    <t>งานส่งเสริมและสนับสนุนความเข้มแข็งของชุมชน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</si>
  <si>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</si>
  <si>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</si>
  <si>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</si>
  <si>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</si>
  <si>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</si>
  <si>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</si>
  <si>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</si>
  <si>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</si>
  <si>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</si>
  <si>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</si>
  <si>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</si>
  <si>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 การพาณิชย์</t>
  </si>
  <si>
    <t>งานกิจการประปา</t>
  </si>
  <si>
    <t>งานตลาดสด</t>
  </si>
  <si>
    <t>งานโรงฆ่าสัตว์</t>
  </si>
  <si>
    <t>รวมประมาณการ 2561</t>
  </si>
  <si>
    <t>รวมจ่าย</t>
  </si>
  <si>
    <t xml:space="preserve"> งบกลาง</t>
  </si>
  <si>
    <t>จ่ายจากข้อบัญญัติ 2561</t>
  </si>
  <si>
    <t>รวมจ่ายจากข้อบัญญัติ ปี 2561</t>
  </si>
  <si>
    <t xml:space="preserve">การบันทึกบัญชีเพื่อจัดทำงบแสดงฐานะการเงินเป็นไปตามเกณฑ์เงินสดและเกณฑ์คงค้าง ตามประกาศกระทรวงมหาดไทย </t>
  </si>
  <si>
    <t>20 มีนาคม พ.ศ. 2558 และที่แก้ไขเพิ่มเติม (ฉบับที่ 2) ลงวันที่ 21 มีนาคม  2561  และหนังสือสั่งการที่เกี่ยวข้อง</t>
  </si>
  <si>
    <t xml:space="preserve">เรื่อง หลักเกณฑ์และวิธีปฏิบัติการบันทึกบัญชี การจัดทำทะเบียน และรายงาน การเงินขององค์กรปกครองส่วนท้องถิ่น  ลงวันที่ </t>
  </si>
  <si>
    <t>เทศบาลตำบลยอด</t>
  </si>
  <si>
    <t>ธนาคาร ธกส.สาขาท่าวังผา(ออมทรัพย์) เลขที่ 01-456-2-58852-2</t>
  </si>
  <si>
    <t>ธนาคาร ธกส.สาขาท่าวังผา(ออมทรัพย์) เลขที่ 01-456-2-62082-9 (ศก.)</t>
  </si>
  <si>
    <t>ธนาคารกรุงไทย(ออมทรัพย์ เลขที่ 507-0-98699-6</t>
  </si>
  <si>
    <t>ธนาคารออมสิน สาขาสองแคว(ออมทรัพย์ เลขที่ 02-118-69950-1</t>
  </si>
  <si>
    <t>ธนาคารออมสิน สาขาสองแคว(เผื่อเรียกพิเศษ) 11 เดือน เลขที่ 30003267690</t>
  </si>
  <si>
    <t>ธนาคาร ธกส.สาขาท่าวังผา(ประจำ)(12 เดือน)เลขที่ 01-456-402573-0</t>
  </si>
  <si>
    <t>เงินฝาก - ก.ส.ท.</t>
  </si>
  <si>
    <t>ลูกหนี้เงินสะสม</t>
  </si>
  <si>
    <t>รายจ่ายค้างจ่าย (หมายเหตุ 10)</t>
  </si>
  <si>
    <t>เงินรับฝาก (หมายเหตุ 11)</t>
  </si>
  <si>
    <t>เงินรับฝาก  เงินทุนโครงการเศรษฐกิจชุมชน</t>
  </si>
  <si>
    <t>เจ้าหนี้เงินสะสม</t>
  </si>
  <si>
    <t>11011000</t>
  </si>
  <si>
    <t>11012001-1</t>
  </si>
  <si>
    <t>11012001-2</t>
  </si>
  <si>
    <t>11012001-3</t>
  </si>
  <si>
    <t>11012001-4</t>
  </si>
  <si>
    <t>11012002</t>
  </si>
  <si>
    <t>11032000</t>
  </si>
  <si>
    <t>11041000</t>
  </si>
  <si>
    <t>11042000</t>
  </si>
  <si>
    <t>11043001</t>
  </si>
  <si>
    <t>11043002</t>
  </si>
  <si>
    <t>11043003</t>
  </si>
  <si>
    <t>11045000</t>
  </si>
  <si>
    <t>19040000</t>
  </si>
  <si>
    <t>21010000</t>
  </si>
  <si>
    <t>21030000</t>
  </si>
  <si>
    <t>21040001</t>
  </si>
  <si>
    <t>21040016</t>
  </si>
  <si>
    <t>29010000</t>
  </si>
  <si>
    <t>310000</t>
  </si>
  <si>
    <t>320000</t>
  </si>
  <si>
    <t xml:space="preserve"> -   </t>
  </si>
  <si>
    <t>11012001-5</t>
  </si>
  <si>
    <t>เงินฝาก ก.ส.ท.</t>
  </si>
  <si>
    <t xml:space="preserve"> - ข้อมูลทั่วไปของเทศบาลตำบลยอด อำเภอสองแคว</t>
  </si>
  <si>
    <t xml:space="preserve">               เทศบาลตำบลยอด เดิมเป็นการปกครองส่วนท้องถิ่นซึ่งเรียกว่า "องค์การบริหารส่วนตำบลยอด" </t>
  </si>
  <si>
    <t>ได้รับการจัดตั้งเป็นองค์การบริหารส่วนตำบลยอดตามประกาศกระทรวงมหาดไทย เมื่อวันที่ 11 สิงหาคม</t>
  </si>
  <si>
    <t>พ.ศ.2542 และต่อมาได้จัดตั้งและเปลี่ยนแปลงฐานะจากองค์การบริหารส่วนตำบลยอดเป็น"เทศบาลตำบล</t>
  </si>
  <si>
    <t xml:space="preserve">ยอด" ตามประกาศกระทรวงมหาดไทย เรื่อง จัดตั้งองค์การบริหารส่วนตำบลยอด อำเภอสองแคว จังหวัดน่าน </t>
  </si>
  <si>
    <t>เป็นเทศบาลตำบลยอด เมื่อวันที่ 28 กุมภาพันธ์ พ.ศ. 2551 ในราชกิจจานุเบกษา ฉบับกฤษฎีกา เล่มที่</t>
  </si>
  <si>
    <t>125 ตอนที่ 67 ก ลงวันที่ 13 พฤษภาคม 2551 เป็นผลให้องค์การบริหารส่วนตำบลยอด เปลี่ยนแปลง</t>
  </si>
  <si>
    <t xml:space="preserve">ฐานะเป็นเทศบาลตำบลยอด ตั้งแต่วันที่ 28 กุมภาพันธ์ พ.ศ. 2551 </t>
  </si>
  <si>
    <t xml:space="preserve"> - ที่ตั้งและอาณาเขต</t>
  </si>
  <si>
    <t>เทศบาลตำบลยอด อำเภอสองแคว จังหวัดน่าน ตั้งอยู่ทางทิศตำวันออกของอำเภอสองแคว อยู่ห่าง</t>
  </si>
  <si>
    <t>จากจังหวัดน่าน ไปทางทิศเหนือเป็นระยะทางประมาณ 90 กิโลเมตร ห่างจากอำเภอสองแคว 15 กิโลเมตร</t>
  </si>
  <si>
    <t>และห่างจากกรุงเทพมหานครโดยทางรถยนต์ ประมาณ 766 กิโลเมตร เทศบาลตำบลยอดมีพื้นที่รับผิดชอบ</t>
  </si>
  <si>
    <t>ทั้งหมด 105.20 ตารางกิโลเมตร หรือเท่ากับ 65,750 ไร่ มีอาณาเขตติดต่อกับอำเภอต่างๆ ดังนี้</t>
  </si>
  <si>
    <t>ทิศตะวันออก           ติดต่อกับ ตำบลชนแดนและตำบลนาไร่หลวง อำเภอสองแคว จังหวัดน่าน</t>
  </si>
  <si>
    <t>ทิศตะวันตก             ติดต่อกับ ตำบลผาช้างน้อย อำเภอปง จังหวัดพะเยา</t>
  </si>
  <si>
    <t xml:space="preserve"> - จำนวนประชากร</t>
  </si>
  <si>
    <t>ชาย      จำนวน   1,504            คน</t>
  </si>
  <si>
    <t>หญิง    จำนวน   1,382            คน</t>
  </si>
  <si>
    <t>รวมประชากรทั้งสิ้น  2,886  คน</t>
  </si>
  <si>
    <t>837 ครัวเรือน   จำนวน 6 หมู่บ้าน</t>
  </si>
  <si>
    <t xml:space="preserve">                                                 เทศบาลตำบลยอด อำเภอสองแคว จังหวัดน่าน</t>
  </si>
  <si>
    <t xml:space="preserve">                                                    หมายเหตุประกอบงบแสดงฐานะการเงิน</t>
  </si>
  <si>
    <t xml:space="preserve">                                                  สำหรับปี  สิ้นสุดวันที่  30  กันยายน  2561</t>
  </si>
  <si>
    <t>ทิศเหนือ        ติดต่อกับ  อำเภอเชียงคำ จังหวัดพะเยาและตำบลชนแดน อำเภอสองแคว จังหวัดน่าน</t>
  </si>
  <si>
    <t xml:space="preserve">ทิศใต้           ติดต่อกับ ตำบลผาตอ และตำบลผาทอง อำเภอท่าวังผา จังหวัดน่าน    </t>
  </si>
  <si>
    <t>เงินอุดหนุนจากรัฐบาล</t>
  </si>
  <si>
    <t>เงินนอกงบประมาณ</t>
  </si>
  <si>
    <t xml:space="preserve"> - เครื่องปรับอากาศชนิดติดผนัง ขนาด 24,000 บีทียู จำนวน 4 เครื่อง</t>
  </si>
  <si>
    <t>ประเภทครุภัณฑ์สำรวจ</t>
  </si>
  <si>
    <t xml:space="preserve"> - ล้อวัดระยะ จำนวน 1 อัน</t>
  </si>
  <si>
    <t>สำรวจ</t>
  </si>
  <si>
    <t>ประเภทอาคารและโรงเรือน</t>
  </si>
  <si>
    <t xml:space="preserve"> - อาคารอเนกประสงค์ ณ ศูนย์เรียนรู้ประจำหมู่บ้าน ม. 5</t>
  </si>
  <si>
    <t>เงินฝากธนาคาร  ธกส. ประเภท ออมทรัพย์ เลขที่ 01-456-2-58852-2</t>
  </si>
  <si>
    <t xml:space="preserve">                     ธกส. ประเภท ออมทรัพย์ เลขที่ 01-456-2-62082-9(ศก.)</t>
  </si>
  <si>
    <t xml:space="preserve">                     กรุงไทย ประเภท ออมทรัพย์ เลขที่ 507-0-98699-6</t>
  </si>
  <si>
    <t xml:space="preserve">                     ออมสิน ประเภท เผื่อเรียก เลขที่ 02-0118-69950-1</t>
  </si>
  <si>
    <t xml:space="preserve">                          ออมสิน  ประเภท เผื่อเรียกพิเศษ 11 เดือน เลขที่ 30-003-267690-4 </t>
  </si>
  <si>
    <t xml:space="preserve">                     ธกส. ประเภท ประจำ   เลขที่ 456-4-02573-0</t>
  </si>
  <si>
    <t>นายนพดล  ทะนิต๊ะ</t>
  </si>
  <si>
    <t>ค่าใช้จ่ายในการเดินทางไปราชการ</t>
  </si>
  <si>
    <t>1.กลุ่มเลี้ยงวัว ม.3 (นายศรีลัย  คนตรง)</t>
  </si>
  <si>
    <t>โครงการส่งเสริมอาชีพกลุ่มผู้เลี้ยงวัว</t>
  </si>
  <si>
    <t>2.กลุ่มเลี้ยงวัว ม.6 (นายอภิชัย  นาคกรงทอง)</t>
  </si>
  <si>
    <t>3. กลุ่มผลิตมะแข่นดอง ม.3(นางศรีเพ็ญ  กาวรรณ์)</t>
  </si>
  <si>
    <t>โครงการส่งเสริมอาชีพกลุ่มผลิตมะแข่นดอง</t>
  </si>
  <si>
    <t>4. กลุ่มทำแหนม ม.2(นางเสาวนีย์  คนซื่อ)</t>
  </si>
  <si>
    <t>โครงการส่งเสริมอาชีพกลุ่มทำแหนม</t>
  </si>
  <si>
    <t>5. กลุ่มปลูกฝ้าย ม.4 (นายทัด  ชาวริม)</t>
  </si>
  <si>
    <t>โครงการส่งเสริมอาชีพกลุ่มปลูกฝ้าย</t>
  </si>
  <si>
    <t>6. กลุ่มตัดเย็บเสื้อผ้า ม.1 (นางเกวรินทร์  คนตรง)</t>
  </si>
  <si>
    <t>โครงการส่งเสริมอาชีพกลุ่มตัดเย็บเสื้อผ้า</t>
  </si>
  <si>
    <t>ตามงบประมาณ</t>
  </si>
  <si>
    <t>หมายเหตุ 15  รายจ่ายค้างจ่าย</t>
  </si>
  <si>
    <t>รักษาความสงบฯ</t>
  </si>
  <si>
    <t>บริหารทั่วเกี่ยวกับการรักษาความสงบภายใน</t>
  </si>
  <si>
    <t>รายจ่ายเกี่ยวเนื่องกับการปฏิบัติราชการ</t>
  </si>
  <si>
    <t>จัดตั้งหน่วยกู้ชีพหรือการให้บริการการ</t>
  </si>
  <si>
    <t>ที่ไม่เข้าลักษณะรายจ่ายหมวดอื่น</t>
  </si>
  <si>
    <t>แพทย์ฉุกเฉิน</t>
  </si>
  <si>
    <t>จัดตั้งหน่วยกู้ชีพหรือการให้บริการการแพทย์ฉุกเฉิน</t>
  </si>
  <si>
    <t>สร้างความเข้มแข็ง</t>
  </si>
  <si>
    <t>ส่งเสริมและสนับสนุนความเข้มแข็งชุมชน</t>
  </si>
  <si>
    <t>สนับสนุนศูนย์ถ่ายทอดความรู้วิชาการฯ</t>
  </si>
  <si>
    <t>ของชุมชน</t>
  </si>
  <si>
    <t>อุตสาหกรรม</t>
  </si>
  <si>
    <t>บริหารทั่วไปเกี่ยวกับอุตสาหกรรมและ</t>
  </si>
  <si>
    <t>จ้างเหมาบริการบุคลากรตำแหน่งธุรการ</t>
  </si>
  <si>
    <t>และการโยธา</t>
  </si>
  <si>
    <t>และบริการทั่วไป</t>
  </si>
  <si>
    <t>รายจ่ายเกี่ยวเนื่องกับการปฏิบัติราชการที่</t>
  </si>
  <si>
    <t>จ้างเหมาบริการและอำนวยความสะดวก</t>
  </si>
  <si>
    <t>ไม่เข้าลักษณะรายจ่ายหมวดอื่นๆ</t>
  </si>
  <si>
    <t>ให้แกปประชาชนผู้มาติดต่อ</t>
  </si>
  <si>
    <t>การศาสนาและ</t>
  </si>
  <si>
    <t>วิชาการวางแผนและส่งเสริมการ</t>
  </si>
  <si>
    <t>ส่งเสริมและสนับสนุนการท่องเที่ยวและ</t>
  </si>
  <si>
    <t>วัฒนธรรมและ</t>
  </si>
  <si>
    <t>ท่องเที่ยว</t>
  </si>
  <si>
    <t>สาธารณสุขตำบลยอด</t>
  </si>
  <si>
    <t>นันทนาการ</t>
  </si>
  <si>
    <t>โครงการปิดทองหลังพระฯ</t>
  </si>
  <si>
    <t>ก่อสร้างโครงสร้างพื้นฐาน</t>
  </si>
  <si>
    <t>ค่าที่ดินและ</t>
  </si>
  <si>
    <t>ค่าก่อสร้างสิ่งสาธารณูปโภค</t>
  </si>
  <si>
    <t>โครงการก่อสร้างหอประชุมประจำหมู่บ้าน</t>
  </si>
  <si>
    <t>บ้านปางส้าน ม.4</t>
  </si>
  <si>
    <t>โครงการก่อสร้างโรงน้ำดื่มเพื่อบริโภคบ้าน</t>
  </si>
  <si>
    <t>น้ำเกาะ ม.6</t>
  </si>
  <si>
    <t>ยอด ม.2</t>
  </si>
  <si>
    <t>โครงการปรับปรุงศูนย์พัฒนาเด็กเล็กบ้าน</t>
  </si>
  <si>
    <t>สะเกิน ม.1</t>
  </si>
  <si>
    <t>โครงการปรับปรุงศูนย์พัฒนาเด็กเล็ก</t>
  </si>
  <si>
    <t>โครงการก่อสร้างถนน คสล.บ้านน้ำเกาะ-</t>
  </si>
  <si>
    <t>ผีป่า ม.6</t>
  </si>
  <si>
    <t>โครงการก่อสร้างลานคอนกรีตป่าสุสาน</t>
  </si>
  <si>
    <t>บ้านยอด ม.2</t>
  </si>
  <si>
    <t>โครงการก่อสร้างถนน คสล.ซอย 6,7,8 บ้าน</t>
  </si>
  <si>
    <t>โครงการก่อสร้างถนน คสล.ภายในหมู่บ้าน</t>
  </si>
  <si>
    <t>บ้านผาหลัก ม.3</t>
  </si>
  <si>
    <t>โครงการซ่อมแซมถนนลูกรังสายน้ำพาง</t>
  </si>
  <si>
    <t>รายจ่ายงบ</t>
  </si>
  <si>
    <t>เงินสำรองจ่าย</t>
  </si>
  <si>
    <t>ซ่อมแซมถนนลูกรัง,ระบบปประปา,ลำเหมือง</t>
  </si>
  <si>
    <t>กลาง</t>
  </si>
  <si>
    <t>คสล. ที่เสียหายจากอุทกภัย</t>
  </si>
  <si>
    <t>ค่าครุภัณฑ์ยานพาหนะและขนส่ง</t>
  </si>
  <si>
    <t>จัดซื้อรถรับ-ส่งนักเรียน</t>
  </si>
  <si>
    <t>ค่าสนับสนุนรถรับ-ส่งนักเรียนในพื้นที่</t>
  </si>
  <si>
    <t>ตำบลยอด</t>
  </si>
  <si>
    <t>รายจ่ายเกี่ยวเนื่องกับการปฏิบัติราชการที่ไม่เข้า</t>
  </si>
  <si>
    <t>ลักษณะรายจ่ายหมวดอื่นๆ</t>
  </si>
  <si>
    <t xml:space="preserve">งบประมาณ </t>
  </si>
  <si>
    <t>รายจ่ายงบกลาง</t>
  </si>
  <si>
    <t>รายจ่ายตามข้อพูกพัน</t>
  </si>
  <si>
    <t>เงินสมทบกองทุนประกันสังคมพนักงานจ้าง ผู้ช่วยผู้ดูแลเด็ก/ผู้ดูแลเด็ก</t>
  </si>
  <si>
    <t>เงินดือน(ฝ่ายประจำ)</t>
  </si>
  <si>
    <t>เงินเดือนพนักงาน</t>
  </si>
  <si>
    <t xml:space="preserve">เงินเดือนพนักงานครูเทศบาล ตำแหน่ง ครู และ ครูผูดูแลเด็ก </t>
  </si>
  <si>
    <t>ค่าจ้างพนักงานจ้าง</t>
  </si>
  <si>
    <t>ค่าจ้างพนักงานจ้างผู้ช่วยครุผู้ดูแลเด็ก</t>
  </si>
  <si>
    <t>เงินเพิ่มต่าง ๆ ของพนักงานจ้าง</t>
  </si>
  <si>
    <t>เงินเพิ่มต่างๆ ของพนักงานจ้าง เงินเพิ่มค่าครองชีพชั่วคราวแก่พนักงานจ้างตามภาระกิจ</t>
  </si>
  <si>
    <t>เงินเพิ่มต่างๆ ของพนักงานจ้าง เงินเพิ่มค่าครองชีพชั่วคราวแก่พนักงานจ้างทั่วไป</t>
  </si>
  <si>
    <t xml:space="preserve">รายจ่ายเพื่อให้ได้มาซึ่งบริการ </t>
  </si>
  <si>
    <t>ค่าจ้างเหมาบริการบำรุงรักษาและซ่อมแซมเครื่องถ่ายเอกสารประจำเดือน  กันยายน  2560</t>
  </si>
  <si>
    <t>ค่าก่อสร้างอาคารอเนกประสงค์</t>
  </si>
  <si>
    <t>โครงการก่อสร้างอาคารอเนกประสงค์ ณ ศูนย์เรียนรู้ประจำหมู่บ้าน บ้านผาสิงห์ หมู่ที่ 5</t>
  </si>
  <si>
    <t>ค่าปรับปรุงภูมิทัศน์ศูนย์พัฒนาเด็กเล็ก</t>
  </si>
  <si>
    <t>โครงการปรับปรุงภูมิทัศน์ศูนย์พัฒนาเด็กเล็กบ้านสะเกิน หมู่ที่ 1</t>
  </si>
  <si>
    <t>ค่าขยายเขตไฟฟ้าแรงต่ำ</t>
  </si>
  <si>
    <t>โครงการขยายเขตไฟฟ้าแรงต่ำในเขตพื้นที่ตำบลยอด จำนวน 5 หมู่บ้าน</t>
  </si>
  <si>
    <t>ค่าติดตั้งไฟกิ่งสาธารณะ</t>
  </si>
  <si>
    <t>โครงการติดตั้งไฟกิ่งสาธารณะในเขตพื้นที่ตำบลยอด บ้านน้ำเกาะ หมู่ที่ 6</t>
  </si>
  <si>
    <t>เงินรับฝากอื่นๆ (ค่ารักษาพยาบาล สปสช.)</t>
  </si>
  <si>
    <t>ค่าใช้จ่ายในการจัดเก็บภาษีบำรุงท้องที่ 5 %</t>
  </si>
  <si>
    <t>เงินรอคืนจังหวัด เงินอุดหนุนสำหรับข้อมูลสัตว์และขึ้นทะเบียนสัตว์</t>
  </si>
  <si>
    <t>เงินรอคืนจังหวัด เงินอุดหนุนสำหรับขับเคลื่อนโครงการการสัตว์ปลอดโรคคนปลอดภัย</t>
  </si>
  <si>
    <t>เงินรอคืนจังหวัด ค่ารักษาพยาบาล</t>
  </si>
  <si>
    <t>เงินรอคืนจังหวัด ค่าสนับสนุนการบริหารจัดการตามยุทธศาสตร์โครงการซ่อมแซมถนนฯ</t>
  </si>
  <si>
    <t>เงินรอคืนจังหวัดสนับสนุนการบริการทางสาธารณสุข</t>
  </si>
  <si>
    <t>เงินรอคืนจังหวัดสนับสนุนการบริการป้องกันแก้ไขปัญหาไฟ</t>
  </si>
  <si>
    <t>โครงการพัฒนาและอำนวยการสถานที่กลางสำหรับเป็นศูนย์รวมข้อมูลข่าวสาร</t>
  </si>
  <si>
    <t>เงินรอคืนจังหวัด เบี้ยยังชีพผู้สูงอายุ</t>
  </si>
  <si>
    <t xml:space="preserve">       รับเงินรายได้ประจำปี 2554-2558</t>
  </si>
  <si>
    <t xml:space="preserve">       รับคืนเงินอุดหนุนเหลือจ่ายเงินอุดหนุนสภาวัฒนธรรมปี2559</t>
  </si>
  <si>
    <t xml:space="preserve">       รับคืนเงินอุดหนุนเงินเดือน ค่าตอบแทน ผดด. ปี 2559</t>
  </si>
  <si>
    <t xml:space="preserve">       รับคืนเงินอุดหนุนอาหารกลางวัน</t>
  </si>
  <si>
    <t xml:space="preserve">       ปรับปรุงเงินรับฝากค่าสนับสนุนการบริการทางสาธารณสุข</t>
  </si>
  <si>
    <t xml:space="preserve">       รับคืนเงินอุดหนุนสภาวัฒนธรรม ปี 2560</t>
  </si>
  <si>
    <t xml:space="preserve">       รับคืน คชจ.ในการเดินทางไปราชการ ปี 2560</t>
  </si>
  <si>
    <t xml:space="preserve">       ปรับปรุงปิดบัญชีรายจ่ายค้างจ่ายเข้าเงินสะสม</t>
  </si>
  <si>
    <t xml:space="preserve">       รับเงินภาษีบำรุงท้องที่ส่วนที่เก็บขาด ปี 2560</t>
  </si>
  <si>
    <t xml:space="preserve">     ปรับปรุงเงินสะสมเข้าบัญชีเงินทุนโครงการเศรษฐกิจชุมชน</t>
  </si>
  <si>
    <t>2. เงินฝาก ก.ส.ท.</t>
  </si>
  <si>
    <t>เทศบาลตำบลยอด อำเภอสองแคว จังหวัดน่าน</t>
  </si>
  <si>
    <t xml:space="preserve">โครงการปรับปรุงถนนลูกรัง 6 หมู่บ้าน  </t>
  </si>
  <si>
    <t>(นางณัฐชยา  พลจร)</t>
  </si>
  <si>
    <t>(นายพงษ์เดช  จรรยา)</t>
  </si>
  <si>
    <t>(นายเชิดศักดิ์  ภิมาล)</t>
  </si>
  <si>
    <t>ปลัดเทศบาลตำบลยอด</t>
  </si>
  <si>
    <t xml:space="preserve">       นายกเทศมนตรีตำบลยอด</t>
  </si>
  <si>
    <t>เทศบาลตำบลยอด  อำเภอสองแคว  จังหวัดน่าน</t>
  </si>
  <si>
    <t xml:space="preserve"> - เครื่องคอมพิวเตอร์โน๊ตบุ๊ต</t>
  </si>
  <si>
    <t>1. โครงการก่อสร้างพนังกั้นตลิ่งพังฝายน้ำยอด บ้านผาหลัก หมู่ที่ 3</t>
  </si>
  <si>
    <t>2. โครงการปรับปรุงซ่อมแซมถนน คสล.สายทางเข้าป่าสุสานบ้านยอด หมู่ที่ 2</t>
  </si>
  <si>
    <t xml:space="preserve">3. โครงการก่อสร้างลำเหมือง คสล. สายกลาง บ้านสะเกิน หมู่ที่ 1 </t>
  </si>
  <si>
    <t xml:space="preserve">4. โครงการก่อสร้างปรับปรุงพนังกั้นน้ำลำเหมืองส่งน้ำเข้านาทุ่งน้ำเกาะ บ้านผาหลัก หมู่ที่ 3                                                       </t>
  </si>
  <si>
    <t>5. โครงการก่อสร้างท่อลอดเหลี่ยมเข้าสู่ที่ทำกินสายห้วยแก้ว-ห้วยเหาะ บ้านผาสิงห์ หมู่ที่ 5</t>
  </si>
  <si>
    <t>..................................................................       ..................................................................</t>
  </si>
  <si>
    <t xml:space="preserve"> ....................................................................</t>
  </si>
  <si>
    <t xml:space="preserve">   (นางณัฐชยา  พลจร)                         (นายพงษ์เดช  จรรยา)</t>
  </si>
  <si>
    <t xml:space="preserve">         (นายเชิดศักดิ์  ภิมาล)</t>
  </si>
  <si>
    <t xml:space="preserve"> ผู้อำนวยการกองคลัง                          ปลัดเทศบาลตำบลยอด</t>
  </si>
  <si>
    <t>....................................................               ........................................................</t>
  </si>
  <si>
    <t>..........................................................</t>
  </si>
  <si>
    <t xml:space="preserve">     (นางณัฐชยา  พลจร)</t>
  </si>
  <si>
    <t xml:space="preserve">                         (นายพงษ์เดช   จรรยา)</t>
  </si>
  <si>
    <t xml:space="preserve">         (นายเชิดศักดิ์   ภิมาล)</t>
  </si>
  <si>
    <t xml:space="preserve">    ผู้อำนวยการกองคลัง</t>
  </si>
  <si>
    <t xml:space="preserve">                        ปลัดเทศบาลตำบลยอด</t>
  </si>
  <si>
    <t xml:space="preserve">1. เครื่องปรับอากาศชนิดติดผนัง ขนาด 24,000 บีทียู  </t>
  </si>
  <si>
    <t>จำนวน 4  เครื่อง</t>
  </si>
  <si>
    <t>2. เครื่องคอมพิวเตอร์ สำหรับสำนักงาน</t>
  </si>
  <si>
    <t>3. เครื่องคอมพิวเตอร์โน๊ตบุ๊ค</t>
  </si>
  <si>
    <t>จำนวน  1 เครื่อง</t>
  </si>
  <si>
    <t>4. ล้อวัดระยะ</t>
  </si>
  <si>
    <t>จำนวน 1  อัน</t>
  </si>
  <si>
    <t>5. อาคารอเนกประสงค์ ณ ศูนย์เรียนรู้ประจำหมู่บ้าน ม.5</t>
  </si>
  <si>
    <t>จำนวน 1  หลัง</t>
  </si>
  <si>
    <t>1. ค่าซ่อมแซมเครื่องคอมพิวเตอร์ รหัส 416-50-013</t>
  </si>
  <si>
    <t>3. ค่าซ่อมแซมเครื่องปรับอากาศ รหัส 420-53-009</t>
  </si>
  <si>
    <t>4. ค่าซ่อมแซมรถยนต์ส่วนกลาง หมายเลขทะเบียน บง 8743 น่าน และ กง 4083 น่าน</t>
  </si>
  <si>
    <t>5. ค่าซ่อมแซมและล้างเครื่องปรับอากาศ รหัส 420-53-001-009</t>
  </si>
  <si>
    <t>6. ค่าจัดซื้อวัสดุซ่อมแซมระบบประปาศูนย์พัฒนาเด็กเล็ก</t>
  </si>
  <si>
    <t>7. ค่าซ่อมแซมปริ้นเตอร์ ศพด.บ้านปางส้าน รหัส 485-56-020</t>
  </si>
  <si>
    <t>8. ค่าซ่อมแซมเครื่องปรับอากาศ รหัส 420-53-006</t>
  </si>
  <si>
    <t>9. ค่าจัดซื้อวัสดุเพื่อซ่อมแซมถนนลาดยางสายบ้านผาหลัก - บ้านปางส้าน</t>
  </si>
  <si>
    <t>2. ค่าซ่อมแซมเครื่องคอมพิวเตอร์ รหัส 416-52-017</t>
  </si>
  <si>
    <t>10. ค่าซ่อมแซมเครื่องคอมพิวเตอร์ ศพด.บ้านผาหลัก รหัส 416-56-024</t>
  </si>
  <si>
    <t>11. ค่าซ่อมแซมเครื่องปริ้นเตอร์ ศพด.บ้านปางส้าน รหัส 485-56-020</t>
  </si>
  <si>
    <t>12. ค่าซ่อมแซมเครื่องปริ้นเตอร์ รหัส 485-55-011</t>
  </si>
  <si>
    <t>13. ค่าซ่อมแซมรถจักรยานยนต์ ทะเบียน กยน 822 น่าน</t>
  </si>
  <si>
    <t>14. ค่าซ่อมแซมรถยนต์ส่วนกลาง หมายเลขทะเบียน บต 3550 น่าน</t>
  </si>
  <si>
    <t>15. ค่าซ่อมแซมเครื่องพ่นหมอกควัน รหัส 054-49-001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</si>
</sst>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);\(#,##0.00\)"/>
    <numFmt numFmtId="188" formatCode="* #,##0.00;\(* #,##0.00\)_-;_-* &quot;-&quot;??_-;_-@_-"/>
    <numFmt numFmtId="189" formatCode="_-* #,##0.00_-;* \(#,##0.00\)_-;_-* &quot;-&quot;??_-;_-@_-"/>
  </numFmts>
  <fonts count="4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5.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u val="singleAccounting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u/>
      <sz val="13"/>
      <name val="TH SarabunPSK"/>
      <family val="2"/>
    </font>
    <font>
      <b/>
      <sz val="13"/>
      <name val="TH SarabunPSK"/>
      <family val="2"/>
    </font>
    <font>
      <b/>
      <u/>
      <sz val="16"/>
      <name val="TH SarabunPSK"/>
      <family val="2"/>
    </font>
    <font>
      <b/>
      <u val="doubleAccounting"/>
      <sz val="16"/>
      <name val="TH SarabunPSK"/>
      <family val="2"/>
    </font>
    <font>
      <sz val="11"/>
      <name val="TH SarabunPSK"/>
      <family val="2"/>
    </font>
    <font>
      <b/>
      <u/>
      <sz val="14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color indexed="8"/>
      <name val="TH SarabunPSK"/>
      <family val="2"/>
    </font>
    <font>
      <sz val="14"/>
      <name val="CordiaUPC"/>
      <family val="2"/>
      <charset val="22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3" fillId="0" borderId="0"/>
    <xf numFmtId="0" fontId="40" fillId="0" borderId="0"/>
  </cellStyleXfs>
  <cellXfs count="37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1" xfId="1" applyFont="1" applyBorder="1"/>
    <xf numFmtId="43" fontId="2" fillId="0" borderId="0" xfId="1" applyFont="1"/>
    <xf numFmtId="0" fontId="2" fillId="0" borderId="0" xfId="0" applyFont="1" applyBorder="1"/>
    <xf numFmtId="0" fontId="2" fillId="0" borderId="0" xfId="0" applyFont="1" applyAlignment="1">
      <alignment horizontal="left" indent="4"/>
    </xf>
    <xf numFmtId="0" fontId="3" fillId="0" borderId="0" xfId="0" applyFont="1" applyAlignment="1">
      <alignment horizontal="left" indent="9"/>
    </xf>
    <xf numFmtId="43" fontId="3" fillId="0" borderId="0" xfId="1" applyFont="1"/>
    <xf numFmtId="0" fontId="2" fillId="0" borderId="0" xfId="0" applyFont="1" applyAlignment="1">
      <alignment horizontal="left" indent="9"/>
    </xf>
    <xf numFmtId="43" fontId="2" fillId="0" borderId="3" xfId="1" applyFont="1" applyBorder="1"/>
    <xf numFmtId="43" fontId="2" fillId="0" borderId="2" xfId="1" applyFont="1" applyBorder="1"/>
    <xf numFmtId="43" fontId="2" fillId="0" borderId="14" xfId="1" applyFont="1" applyBorder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/>
    <xf numFmtId="43" fontId="2" fillId="0" borderId="4" xfId="1" applyFont="1" applyBorder="1"/>
    <xf numFmtId="0" fontId="3" fillId="0" borderId="5" xfId="0" applyFont="1" applyBorder="1"/>
    <xf numFmtId="43" fontId="3" fillId="0" borderId="9" xfId="1" applyFont="1" applyBorder="1"/>
    <xf numFmtId="43" fontId="3" fillId="0" borderId="0" xfId="1" applyFont="1" applyBorder="1"/>
    <xf numFmtId="43" fontId="3" fillId="0" borderId="10" xfId="1" applyFont="1" applyBorder="1"/>
    <xf numFmtId="0" fontId="3" fillId="0" borderId="13" xfId="0" applyFont="1" applyBorder="1" applyAlignment="1">
      <alignment horizontal="left" indent="4"/>
    </xf>
    <xf numFmtId="0" fontId="3" fillId="0" borderId="13" xfId="0" applyFont="1" applyBorder="1" applyAlignment="1">
      <alignment horizontal="left" indent="6"/>
    </xf>
    <xf numFmtId="43" fontId="5" fillId="0" borderId="9" xfId="1" applyFont="1" applyBorder="1"/>
    <xf numFmtId="0" fontId="3" fillId="0" borderId="13" xfId="0" applyFont="1" applyBorder="1"/>
    <xf numFmtId="43" fontId="5" fillId="0" borderId="0" xfId="1" applyFont="1" applyBorder="1"/>
    <xf numFmtId="43" fontId="5" fillId="0" borderId="10" xfId="1" applyFont="1" applyBorder="1"/>
    <xf numFmtId="43" fontId="2" fillId="0" borderId="9" xfId="1" applyFont="1" applyBorder="1"/>
    <xf numFmtId="43" fontId="2" fillId="0" borderId="0" xfId="1" applyFont="1" applyBorder="1"/>
    <xf numFmtId="43" fontId="6" fillId="0" borderId="10" xfId="1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2" xfId="0" applyFont="1" applyBorder="1"/>
    <xf numFmtId="43" fontId="3" fillId="0" borderId="14" xfId="0" applyNumberFormat="1" applyFont="1" applyBorder="1"/>
    <xf numFmtId="0" fontId="7" fillId="0" borderId="0" xfId="0" applyFont="1"/>
    <xf numFmtId="0" fontId="2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 applyAlignment="1">
      <alignment horizontal="left" indent="3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8"/>
    </xf>
    <xf numFmtId="0" fontId="2" fillId="0" borderId="0" xfId="0" applyFont="1" applyAlignment="1">
      <alignment horizontal="left" indent="8"/>
    </xf>
    <xf numFmtId="43" fontId="3" fillId="0" borderId="13" xfId="1" applyFont="1" applyBorder="1"/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43" fontId="3" fillId="0" borderId="5" xfId="1" applyFont="1" applyBorder="1"/>
    <xf numFmtId="43" fontId="3" fillId="0" borderId="9" xfId="1" applyFont="1" applyBorder="1" applyAlignment="1">
      <alignment horizontal="left" indent="3"/>
    </xf>
    <xf numFmtId="0" fontId="3" fillId="0" borderId="9" xfId="0" applyFont="1" applyBorder="1"/>
    <xf numFmtId="0" fontId="3" fillId="0" borderId="9" xfId="0" applyFont="1" applyBorder="1" applyAlignment="1">
      <alignment horizontal="left" indent="3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43" fontId="2" fillId="0" borderId="17" xfId="1" applyFont="1" applyBorder="1"/>
    <xf numFmtId="0" fontId="3" fillId="0" borderId="18" xfId="0" applyFont="1" applyBorder="1"/>
    <xf numFmtId="43" fontId="3" fillId="0" borderId="18" xfId="1" applyFont="1" applyBorder="1"/>
    <xf numFmtId="0" fontId="3" fillId="0" borderId="19" xfId="0" applyFont="1" applyBorder="1"/>
    <xf numFmtId="43" fontId="3" fillId="0" borderId="19" xfId="1" applyFont="1" applyBorder="1"/>
    <xf numFmtId="0" fontId="3" fillId="0" borderId="20" xfId="0" applyFont="1" applyBorder="1"/>
    <xf numFmtId="43" fontId="3" fillId="0" borderId="20" xfId="1" applyFont="1" applyBorder="1"/>
    <xf numFmtId="0" fontId="3" fillId="0" borderId="21" xfId="0" applyFont="1" applyBorder="1"/>
    <xf numFmtId="43" fontId="3" fillId="0" borderId="21" xfId="1" applyFont="1" applyBorder="1"/>
    <xf numFmtId="43" fontId="2" fillId="0" borderId="6" xfId="1" applyFont="1" applyBorder="1"/>
    <xf numFmtId="0" fontId="2" fillId="0" borderId="6" xfId="0" applyFont="1" applyBorder="1"/>
    <xf numFmtId="0" fontId="2" fillId="0" borderId="24" xfId="0" applyFont="1" applyBorder="1"/>
    <xf numFmtId="0" fontId="2" fillId="0" borderId="0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indent="4"/>
    </xf>
    <xf numFmtId="0" fontId="3" fillId="0" borderId="0" xfId="0" applyFont="1" applyAlignment="1">
      <alignment horizontal="left" indent="4"/>
    </xf>
    <xf numFmtId="0" fontId="10" fillId="0" borderId="0" xfId="0" applyFont="1" applyAlignment="1"/>
    <xf numFmtId="0" fontId="11" fillId="0" borderId="0" xfId="0" applyFont="1" applyAlignment="1"/>
    <xf numFmtId="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10" fillId="0" borderId="13" xfId="0" applyNumberFormat="1" applyFont="1" applyBorder="1" applyAlignment="1"/>
    <xf numFmtId="43" fontId="10" fillId="0" borderId="13" xfId="1" applyFont="1" applyFill="1" applyBorder="1" applyAlignment="1"/>
    <xf numFmtId="43" fontId="11" fillId="0" borderId="0" xfId="0" applyNumberFormat="1" applyFont="1" applyAlignment="1"/>
    <xf numFmtId="0" fontId="11" fillId="0" borderId="0" xfId="0" applyFont="1" applyFill="1" applyAlignment="1"/>
    <xf numFmtId="4" fontId="10" fillId="0" borderId="27" xfId="0" applyNumberFormat="1" applyFont="1" applyBorder="1" applyAlignment="1"/>
    <xf numFmtId="0" fontId="10" fillId="0" borderId="7" xfId="0" applyFont="1" applyBorder="1" applyAlignment="1"/>
    <xf numFmtId="43" fontId="10" fillId="0" borderId="17" xfId="1" applyFont="1" applyBorder="1" applyAlignment="1"/>
    <xf numFmtId="43" fontId="10" fillId="0" borderId="0" xfId="0" applyNumberFormat="1" applyFont="1" applyAlignment="1"/>
    <xf numFmtId="4" fontId="10" fillId="0" borderId="0" xfId="0" applyNumberFormat="1" applyFont="1" applyBorder="1" applyAlignment="1"/>
    <xf numFmtId="0" fontId="10" fillId="0" borderId="0" xfId="0" applyFont="1" applyBorder="1" applyAlignment="1"/>
    <xf numFmtId="43" fontId="10" fillId="0" borderId="0" xfId="1" applyFont="1" applyBorder="1" applyAlignment="1"/>
    <xf numFmtId="4" fontId="10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/>
    <xf numFmtId="0" fontId="13" fillId="0" borderId="0" xfId="0" applyFont="1" applyAlignment="1">
      <alignment horizontal="left" readingOrder="1"/>
    </xf>
    <xf numFmtId="0" fontId="14" fillId="0" borderId="0" xfId="0" applyFont="1"/>
    <xf numFmtId="4" fontId="14" fillId="0" borderId="0" xfId="0" applyNumberFormat="1" applyFont="1" applyAlignment="1">
      <alignment horizontal="right"/>
    </xf>
    <xf numFmtId="4" fontId="14" fillId="0" borderId="0" xfId="0" applyNumberFormat="1" applyFont="1"/>
    <xf numFmtId="0" fontId="12" fillId="0" borderId="0" xfId="0" applyFont="1" applyAlignment="1"/>
    <xf numFmtId="4" fontId="12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 readingOrder="1"/>
    </xf>
    <xf numFmtId="0" fontId="16" fillId="0" borderId="0" xfId="0" applyFont="1"/>
    <xf numFmtId="0" fontId="11" fillId="0" borderId="13" xfId="0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/>
    <xf numFmtId="4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43" fontId="9" fillId="0" borderId="4" xfId="1" applyFont="1" applyBorder="1" applyAlignment="1">
      <alignment horizontal="center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2" fillId="0" borderId="0" xfId="1" applyFont="1" applyAlignme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18" fillId="0" borderId="0" xfId="0" applyFont="1"/>
    <xf numFmtId="0" fontId="16" fillId="0" borderId="9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43" fontId="2" fillId="0" borderId="28" xfId="1" applyFont="1" applyBorder="1"/>
    <xf numFmtId="43" fontId="2" fillId="0" borderId="29" xfId="1" applyFont="1" applyBorder="1"/>
    <xf numFmtId="4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/>
    <xf numFmtId="43" fontId="3" fillId="0" borderId="13" xfId="0" applyNumberFormat="1" applyFont="1" applyBorder="1"/>
    <xf numFmtId="0" fontId="3" fillId="0" borderId="0" xfId="0" applyFont="1" applyBorder="1" applyAlignment="1">
      <alignment horizontal="left" indent="8"/>
    </xf>
    <xf numFmtId="0" fontId="2" fillId="0" borderId="0" xfId="0" applyFont="1" applyBorder="1" applyAlignment="1">
      <alignment horizontal="left" indent="8"/>
    </xf>
    <xf numFmtId="0" fontId="16" fillId="0" borderId="19" xfId="0" applyFont="1" applyBorder="1"/>
    <xf numFmtId="0" fontId="3" fillId="0" borderId="18" xfId="0" applyFont="1" applyBorder="1" applyAlignment="1">
      <alignment horizontal="center"/>
    </xf>
    <xf numFmtId="0" fontId="21" fillId="0" borderId="13" xfId="0" applyFont="1" applyBorder="1" applyAlignment="1"/>
    <xf numFmtId="43" fontId="11" fillId="0" borderId="10" xfId="1" applyFont="1" applyBorder="1"/>
    <xf numFmtId="43" fontId="11" fillId="0" borderId="9" xfId="1" applyFont="1" applyBorder="1"/>
    <xf numFmtId="43" fontId="11" fillId="0" borderId="0" xfId="1" applyFont="1" applyBorder="1"/>
    <xf numFmtId="188" fontId="22" fillId="0" borderId="9" xfId="1" applyNumberFormat="1" applyFont="1" applyBorder="1" applyAlignment="1">
      <alignment horizontal="left"/>
    </xf>
    <xf numFmtId="43" fontId="17" fillId="0" borderId="9" xfId="1" applyFont="1" applyBorder="1"/>
    <xf numFmtId="0" fontId="11" fillId="0" borderId="11" xfId="0" applyFont="1" applyBorder="1"/>
    <xf numFmtId="0" fontId="11" fillId="0" borderId="15" xfId="0" applyFont="1" applyBorder="1"/>
    <xf numFmtId="0" fontId="11" fillId="0" borderId="12" xfId="0" applyFont="1" applyBorder="1"/>
    <xf numFmtId="43" fontId="23" fillId="0" borderId="0" xfId="1" applyFont="1"/>
    <xf numFmtId="0" fontId="23" fillId="0" borderId="0" xfId="0" applyFont="1"/>
    <xf numFmtId="43" fontId="23" fillId="0" borderId="0" xfId="1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25" fillId="0" borderId="5" xfId="0" applyFont="1" applyBorder="1" applyAlignment="1">
      <alignment horizontal="center"/>
    </xf>
    <xf numFmtId="0" fontId="25" fillId="0" borderId="0" xfId="0" applyFont="1"/>
    <xf numFmtId="0" fontId="25" fillId="0" borderId="1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7" fillId="0" borderId="13" xfId="0" applyFont="1" applyBorder="1"/>
    <xf numFmtId="43" fontId="15" fillId="0" borderId="5" xfId="1" applyFont="1" applyBorder="1"/>
    <xf numFmtId="0" fontId="15" fillId="0" borderId="30" xfId="0" applyFont="1" applyBorder="1"/>
    <xf numFmtId="43" fontId="15" fillId="0" borderId="19" xfId="1" applyFont="1" applyBorder="1"/>
    <xf numFmtId="43" fontId="23" fillId="0" borderId="0" xfId="0" applyNumberFormat="1" applyFont="1"/>
    <xf numFmtId="0" fontId="15" fillId="0" borderId="22" xfId="0" applyFont="1" applyBorder="1"/>
    <xf numFmtId="43" fontId="15" fillId="0" borderId="20" xfId="1" applyFont="1" applyBorder="1"/>
    <xf numFmtId="0" fontId="28" fillId="0" borderId="4" xfId="0" applyFont="1" applyBorder="1" applyAlignment="1">
      <alignment horizontal="center"/>
    </xf>
    <xf numFmtId="43" fontId="28" fillId="0" borderId="17" xfId="1" applyFont="1" applyBorder="1"/>
    <xf numFmtId="0" fontId="27" fillId="0" borderId="9" xfId="0" applyFont="1" applyBorder="1"/>
    <xf numFmtId="43" fontId="15" fillId="0" borderId="13" xfId="1" applyFont="1" applyBorder="1"/>
    <xf numFmtId="43" fontId="15" fillId="0" borderId="18" xfId="1" applyFont="1" applyBorder="1"/>
    <xf numFmtId="0" fontId="15" fillId="0" borderId="9" xfId="0" applyFont="1" applyBorder="1"/>
    <xf numFmtId="43" fontId="28" fillId="0" borderId="19" xfId="1" applyFont="1" applyBorder="1"/>
    <xf numFmtId="0" fontId="28" fillId="0" borderId="17" xfId="0" applyFont="1" applyBorder="1" applyAlignment="1">
      <alignment horizontal="center"/>
    </xf>
    <xf numFmtId="43" fontId="15" fillId="0" borderId="17" xfId="1" applyFont="1" applyBorder="1"/>
    <xf numFmtId="43" fontId="25" fillId="0" borderId="0" xfId="1" applyFont="1" applyBorder="1"/>
    <xf numFmtId="43" fontId="28" fillId="0" borderId="31" xfId="1" applyFont="1" applyBorder="1"/>
    <xf numFmtId="43" fontId="11" fillId="0" borderId="0" xfId="1" applyFont="1"/>
    <xf numFmtId="0" fontId="29" fillId="0" borderId="5" xfId="0" applyFont="1" applyBorder="1"/>
    <xf numFmtId="43" fontId="11" fillId="0" borderId="5" xfId="1" applyFont="1" applyBorder="1"/>
    <xf numFmtId="0" fontId="11" fillId="0" borderId="9" xfId="0" applyFont="1" applyBorder="1"/>
    <xf numFmtId="43" fontId="11" fillId="0" borderId="13" xfId="1" applyFont="1" applyBorder="1" applyAlignment="1">
      <alignment horizontal="left"/>
    </xf>
    <xf numFmtId="43" fontId="11" fillId="0" borderId="13" xfId="1" applyFont="1" applyBorder="1"/>
    <xf numFmtId="43" fontId="11" fillId="0" borderId="6" xfId="1" applyFont="1" applyBorder="1"/>
    <xf numFmtId="0" fontId="17" fillId="0" borderId="4" xfId="0" applyFont="1" applyBorder="1" applyAlignment="1">
      <alignment horizontal="center"/>
    </xf>
    <xf numFmtId="43" fontId="17" fillId="0" borderId="17" xfId="1" applyFont="1" applyBorder="1"/>
    <xf numFmtId="0" fontId="0" fillId="0" borderId="5" xfId="0" applyBorder="1"/>
    <xf numFmtId="43" fontId="0" fillId="0" borderId="13" xfId="0" applyNumberFormat="1" applyBorder="1"/>
    <xf numFmtId="0" fontId="3" fillId="0" borderId="4" xfId="0" applyFont="1" applyBorder="1" applyAlignment="1">
      <alignment horizontal="left"/>
    </xf>
    <xf numFmtId="187" fontId="11" fillId="0" borderId="0" xfId="1" applyNumberFormat="1" applyFont="1" applyBorder="1"/>
    <xf numFmtId="189" fontId="22" fillId="0" borderId="10" xfId="1" applyNumberFormat="1" applyFont="1" applyBorder="1"/>
    <xf numFmtId="43" fontId="17" fillId="0" borderId="0" xfId="1" applyFont="1" applyBorder="1"/>
    <xf numFmtId="43" fontId="30" fillId="0" borderId="10" xfId="1" applyFont="1" applyBorder="1"/>
    <xf numFmtId="43" fontId="3" fillId="0" borderId="19" xfId="1" applyFont="1" applyBorder="1" applyAlignment="1">
      <alignment vertical="top"/>
    </xf>
    <xf numFmtId="0" fontId="3" fillId="0" borderId="18" xfId="0" applyFont="1" applyBorder="1" applyAlignment="1">
      <alignment vertical="center"/>
    </xf>
    <xf numFmtId="43" fontId="3" fillId="0" borderId="18" xfId="1" applyFont="1" applyBorder="1" applyAlignment="1">
      <alignment vertical="center" wrapText="1"/>
    </xf>
    <xf numFmtId="43" fontId="3" fillId="0" borderId="18" xfId="1" applyFont="1" applyBorder="1" applyAlignment="1">
      <alignment vertical="center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32" xfId="0" applyFont="1" applyBorder="1" applyAlignment="1">
      <alignment vertical="top"/>
    </xf>
    <xf numFmtId="43" fontId="11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5" xfId="0" applyFont="1" applyBorder="1"/>
    <xf numFmtId="43" fontId="12" fillId="0" borderId="5" xfId="1" applyFont="1" applyBorder="1"/>
    <xf numFmtId="0" fontId="4" fillId="0" borderId="5" xfId="0" applyFont="1" applyBorder="1"/>
    <xf numFmtId="0" fontId="12" fillId="0" borderId="9" xfId="0" applyFont="1" applyBorder="1"/>
    <xf numFmtId="43" fontId="12" fillId="0" borderId="13" xfId="1" applyFont="1" applyBorder="1" applyAlignment="1">
      <alignment horizontal="left"/>
    </xf>
    <xf numFmtId="43" fontId="12" fillId="0" borderId="13" xfId="1" applyFont="1" applyBorder="1"/>
    <xf numFmtId="43" fontId="4" fillId="0" borderId="13" xfId="0" applyNumberFormat="1" applyFont="1" applyBorder="1"/>
    <xf numFmtId="0" fontId="12" fillId="0" borderId="11" xfId="0" applyFont="1" applyBorder="1"/>
    <xf numFmtId="43" fontId="12" fillId="0" borderId="6" xfId="1" applyFont="1" applyBorder="1"/>
    <xf numFmtId="0" fontId="24" fillId="0" borderId="4" xfId="0" applyFont="1" applyBorder="1" applyAlignment="1">
      <alignment horizontal="center"/>
    </xf>
    <xf numFmtId="43" fontId="24" fillId="0" borderId="17" xfId="1" applyFont="1" applyBorder="1"/>
    <xf numFmtId="43" fontId="3" fillId="0" borderId="14" xfId="1" applyFont="1" applyBorder="1"/>
    <xf numFmtId="0" fontId="3" fillId="0" borderId="0" xfId="0" applyFont="1" applyBorder="1" applyAlignment="1">
      <alignment vertical="top"/>
    </xf>
    <xf numFmtId="43" fontId="3" fillId="0" borderId="0" xfId="1" applyFont="1" applyBorder="1" applyAlignment="1">
      <alignment vertical="top"/>
    </xf>
    <xf numFmtId="43" fontId="3" fillId="0" borderId="0" xfId="1" applyNumberFormat="1" applyFont="1" applyBorder="1" applyAlignment="1">
      <alignment vertical="top"/>
    </xf>
    <xf numFmtId="43" fontId="2" fillId="0" borderId="33" xfId="0" applyNumberFormat="1" applyFont="1" applyBorder="1"/>
    <xf numFmtId="43" fontId="2" fillId="0" borderId="33" xfId="1" applyFont="1" applyBorder="1"/>
    <xf numFmtId="0" fontId="35" fillId="0" borderId="0" xfId="2" applyFont="1"/>
    <xf numFmtId="0" fontId="36" fillId="0" borderId="34" xfId="2" applyFont="1" applyBorder="1"/>
    <xf numFmtId="0" fontId="36" fillId="0" borderId="24" xfId="2" applyFont="1" applyBorder="1"/>
    <xf numFmtId="0" fontId="36" fillId="0" borderId="27" xfId="2" applyFont="1" applyBorder="1"/>
    <xf numFmtId="0" fontId="36" fillId="0" borderId="7" xfId="2" applyFont="1" applyBorder="1"/>
    <xf numFmtId="43" fontId="36" fillId="0" borderId="5" xfId="1" applyFont="1" applyBorder="1" applyAlignment="1">
      <alignment horizontal="center"/>
    </xf>
    <xf numFmtId="43" fontId="36" fillId="0" borderId="24" xfId="1" applyFont="1" applyBorder="1"/>
    <xf numFmtId="0" fontId="36" fillId="0" borderId="5" xfId="2" applyFont="1" applyBorder="1"/>
    <xf numFmtId="0" fontId="36" fillId="0" borderId="0" xfId="2" applyFont="1"/>
    <xf numFmtId="43" fontId="36" fillId="0" borderId="13" xfId="1" applyFont="1" applyBorder="1" applyAlignment="1">
      <alignment horizontal="center"/>
    </xf>
    <xf numFmtId="0" fontId="36" fillId="0" borderId="13" xfId="2" applyFont="1" applyBorder="1" applyAlignment="1">
      <alignment horizontal="center"/>
    </xf>
    <xf numFmtId="0" fontId="36" fillId="0" borderId="11" xfId="2" applyFont="1" applyBorder="1" applyAlignment="1">
      <alignment horizontal="center"/>
    </xf>
    <xf numFmtId="0" fontId="36" fillId="0" borderId="15" xfId="2" applyFont="1" applyBorder="1" applyAlignment="1">
      <alignment horizontal="center"/>
    </xf>
    <xf numFmtId="0" fontId="36" fillId="0" borderId="12" xfId="2" applyFont="1" applyBorder="1" applyAlignment="1">
      <alignment horizontal="center"/>
    </xf>
    <xf numFmtId="43" fontId="36" fillId="0" borderId="6" xfId="1" applyFont="1" applyBorder="1" applyAlignment="1">
      <alignment horizontal="center"/>
    </xf>
    <xf numFmtId="43" fontId="36" fillId="0" borderId="6" xfId="1" applyFont="1" applyBorder="1"/>
    <xf numFmtId="0" fontId="36" fillId="0" borderId="6" xfId="2" applyFont="1" applyBorder="1"/>
    <xf numFmtId="0" fontId="37" fillId="0" borderId="35" xfId="2" applyFont="1" applyBorder="1"/>
    <xf numFmtId="0" fontId="38" fillId="0" borderId="36" xfId="2" applyFont="1" applyBorder="1"/>
    <xf numFmtId="0" fontId="38" fillId="0" borderId="37" xfId="2" applyFont="1" applyBorder="1"/>
    <xf numFmtId="43" fontId="36" fillId="0" borderId="21" xfId="1" applyFont="1" applyBorder="1"/>
    <xf numFmtId="43" fontId="36" fillId="0" borderId="18" xfId="1" applyFont="1" applyBorder="1"/>
    <xf numFmtId="0" fontId="37" fillId="0" borderId="30" xfId="2" applyFont="1" applyBorder="1"/>
    <xf numFmtId="0" fontId="36" fillId="0" borderId="38" xfId="2" applyFont="1" applyBorder="1"/>
    <xf numFmtId="43" fontId="36" fillId="0" borderId="19" xfId="1" applyFont="1" applyBorder="1"/>
    <xf numFmtId="0" fontId="36" fillId="0" borderId="13" xfId="2" applyFont="1" applyBorder="1"/>
    <xf numFmtId="0" fontId="36" fillId="0" borderId="30" xfId="2" applyFont="1" applyBorder="1"/>
    <xf numFmtId="0" fontId="39" fillId="0" borderId="38" xfId="2" applyFont="1" applyBorder="1"/>
    <xf numFmtId="43" fontId="36" fillId="0" borderId="19" xfId="1" applyFont="1" applyFill="1" applyBorder="1"/>
    <xf numFmtId="0" fontId="36" fillId="0" borderId="34" xfId="3" applyFont="1" applyBorder="1"/>
    <xf numFmtId="43" fontId="12" fillId="0" borderId="19" xfId="1" applyFont="1" applyFill="1" applyBorder="1"/>
    <xf numFmtId="43" fontId="36" fillId="0" borderId="0" xfId="2" applyNumberFormat="1" applyFont="1"/>
    <xf numFmtId="43" fontId="36" fillId="0" borderId="41" xfId="1" applyFont="1" applyBorder="1"/>
    <xf numFmtId="0" fontId="36" fillId="0" borderId="41" xfId="2" applyFont="1" applyBorder="1"/>
    <xf numFmtId="43" fontId="35" fillId="0" borderId="0" xfId="1" applyFont="1"/>
    <xf numFmtId="0" fontId="19" fillId="0" borderId="0" xfId="0" applyFont="1" applyBorder="1"/>
    <xf numFmtId="0" fontId="36" fillId="0" borderId="0" xfId="2" applyFont="1" applyBorder="1"/>
    <xf numFmtId="0" fontId="11" fillId="0" borderId="5" xfId="0" applyFont="1" applyBorder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0" fillId="0" borderId="0" xfId="0" applyNumberFormat="1"/>
    <xf numFmtId="0" fontId="17" fillId="0" borderId="0" xfId="0" applyFont="1" applyBorder="1" applyAlignment="1">
      <alignment horizontal="center"/>
    </xf>
    <xf numFmtId="43" fontId="24" fillId="0" borderId="0" xfId="1" applyFont="1" applyBorder="1" applyAlignment="1">
      <alignment horizontal="center" vertical="center"/>
    </xf>
    <xf numFmtId="43" fontId="4" fillId="0" borderId="0" xfId="0" applyNumberFormat="1" applyFont="1"/>
    <xf numFmtId="43" fontId="12" fillId="0" borderId="0" xfId="1" applyFont="1" applyBorder="1" applyAlignment="1">
      <alignment horizontal="left"/>
    </xf>
    <xf numFmtId="43" fontId="12" fillId="0" borderId="0" xfId="1" applyFont="1" applyBorder="1"/>
    <xf numFmtId="43" fontId="12" fillId="0" borderId="0" xfId="0" applyNumberFormat="1" applyFont="1" applyBorder="1"/>
    <xf numFmtId="0" fontId="4" fillId="0" borderId="9" xfId="0" applyFont="1" applyBorder="1" applyAlignment="1">
      <alignment horizontal="left" indent="3"/>
    </xf>
    <xf numFmtId="43" fontId="10" fillId="0" borderId="13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4" xfId="1" applyFont="1" applyBorder="1" applyAlignment="1">
      <alignment horizontal="center"/>
    </xf>
    <xf numFmtId="0" fontId="20" fillId="0" borderId="0" xfId="0" applyFont="1"/>
    <xf numFmtId="0" fontId="3" fillId="0" borderId="13" xfId="0" applyNumberFormat="1" applyFont="1" applyBorder="1"/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/>
    <xf numFmtId="0" fontId="3" fillId="0" borderId="3" xfId="0" applyFont="1" applyBorder="1"/>
    <xf numFmtId="4" fontId="3" fillId="0" borderId="13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4" fillId="0" borderId="13" xfId="0" applyFont="1" applyBorder="1"/>
    <xf numFmtId="4" fontId="3" fillId="0" borderId="6" xfId="0" applyNumberFormat="1" applyFont="1" applyBorder="1"/>
    <xf numFmtId="43" fontId="3" fillId="0" borderId="15" xfId="1" applyFont="1" applyBorder="1"/>
    <xf numFmtId="43" fontId="3" fillId="0" borderId="12" xfId="1" applyFont="1" applyBorder="1"/>
    <xf numFmtId="43" fontId="25" fillId="0" borderId="5" xfId="1" applyFont="1" applyBorder="1" applyAlignment="1">
      <alignment vertical="center"/>
    </xf>
    <xf numFmtId="43" fontId="25" fillId="0" borderId="13" xfId="1" applyFont="1" applyBorder="1" applyAlignment="1">
      <alignment vertical="center"/>
    </xf>
    <xf numFmtId="43" fontId="25" fillId="0" borderId="6" xfId="1" applyFont="1" applyBorder="1" applyAlignment="1">
      <alignment vertical="center"/>
    </xf>
    <xf numFmtId="43" fontId="2" fillId="0" borderId="10" xfId="1" applyFont="1" applyBorder="1"/>
    <xf numFmtId="43" fontId="17" fillId="0" borderId="10" xfId="1" applyFont="1" applyBorder="1"/>
    <xf numFmtId="0" fontId="12" fillId="0" borderId="13" xfId="0" applyFont="1" applyBorder="1" applyAlignment="1"/>
    <xf numFmtId="0" fontId="12" fillId="0" borderId="13" xfId="0" applyFont="1" applyBorder="1" applyAlignment="1">
      <alignment horizontal="left"/>
    </xf>
    <xf numFmtId="0" fontId="20" fillId="0" borderId="13" xfId="0" applyFont="1" applyBorder="1"/>
    <xf numFmtId="0" fontId="20" fillId="0" borderId="6" xfId="0" applyFont="1" applyBorder="1"/>
    <xf numFmtId="0" fontId="20" fillId="0" borderId="15" xfId="0" applyFont="1" applyBorder="1"/>
    <xf numFmtId="4" fontId="2" fillId="0" borderId="0" xfId="0" applyNumberFormat="1" applyFont="1" applyBorder="1"/>
    <xf numFmtId="43" fontId="28" fillId="0" borderId="0" xfId="1" applyFont="1" applyBorder="1"/>
    <xf numFmtId="4" fontId="17" fillId="0" borderId="0" xfId="0" applyNumberFormat="1" applyFont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 inden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8" fillId="0" borderId="39" xfId="2" applyFont="1" applyBorder="1" applyAlignment="1">
      <alignment horizontal="center"/>
    </xf>
    <xf numFmtId="0" fontId="38" fillId="0" borderId="2" xfId="2" applyFont="1" applyBorder="1" applyAlignment="1">
      <alignment horizontal="center"/>
    </xf>
    <xf numFmtId="0" fontId="38" fillId="0" borderId="40" xfId="2" applyFont="1" applyBorder="1" applyAlignment="1">
      <alignment horizontal="center"/>
    </xf>
    <xf numFmtId="0" fontId="38" fillId="0" borderId="0" xfId="2" applyFont="1" applyAlignment="1">
      <alignment horizontal="left"/>
    </xf>
    <xf numFmtId="0" fontId="34" fillId="0" borderId="0" xfId="2" applyFont="1" applyAlignment="1">
      <alignment horizontal="center"/>
    </xf>
    <xf numFmtId="0" fontId="34" fillId="0" borderId="15" xfId="2" applyFont="1" applyBorder="1" applyAlignment="1">
      <alignment horizontal="center"/>
    </xf>
    <xf numFmtId="43" fontId="36" fillId="0" borderId="16" xfId="1" applyFont="1" applyBorder="1" applyAlignment="1">
      <alignment horizontal="center"/>
    </xf>
    <xf numFmtId="43" fontId="36" fillId="0" borderId="3" xfId="1" applyFont="1" applyBorder="1" applyAlignment="1">
      <alignment horizontal="center"/>
    </xf>
    <xf numFmtId="0" fontId="36" fillId="0" borderId="9" xfId="2" applyFont="1" applyBorder="1" applyAlignment="1">
      <alignment horizontal="center"/>
    </xf>
    <xf numFmtId="0" fontId="36" fillId="0" borderId="0" xfId="2" applyFont="1" applyBorder="1" applyAlignment="1">
      <alignment horizontal="center"/>
    </xf>
    <xf numFmtId="0" fontId="36" fillId="0" borderId="10" xfId="2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43" fontId="25" fillId="0" borderId="5" xfId="1" applyFont="1" applyBorder="1" applyAlignment="1">
      <alignment horizontal="center" vertical="center"/>
    </xf>
    <xf numFmtId="43" fontId="25" fillId="0" borderId="13" xfId="1" applyFont="1" applyBorder="1" applyAlignment="1">
      <alignment horizontal="center" vertical="center"/>
    </xf>
    <xf numFmtId="43" fontId="25" fillId="0" borderId="6" xfId="1" applyFont="1" applyBorder="1" applyAlignment="1">
      <alignment horizontal="center" vertical="center"/>
    </xf>
    <xf numFmtId="43" fontId="25" fillId="0" borderId="5" xfId="1" applyFont="1" applyBorder="1" applyAlignment="1">
      <alignment horizontal="center" vertical="center" wrapText="1"/>
    </xf>
    <xf numFmtId="43" fontId="25" fillId="0" borderId="13" xfId="1" applyFont="1" applyBorder="1" applyAlignment="1">
      <alignment horizontal="center" vertical="center" wrapText="1"/>
    </xf>
    <xf numFmtId="43" fontId="25" fillId="0" borderId="6" xfId="1" applyFont="1" applyBorder="1" applyAlignment="1">
      <alignment horizontal="center" vertical="center" wrapText="1"/>
    </xf>
    <xf numFmtId="43" fontId="26" fillId="0" borderId="5" xfId="1" applyFont="1" applyBorder="1" applyAlignment="1">
      <alignment horizontal="center" vertical="center" wrapText="1"/>
    </xf>
    <xf numFmtId="43" fontId="26" fillId="0" borderId="13" xfId="1" applyFont="1" applyBorder="1" applyAlignment="1">
      <alignment horizontal="center" vertical="center" wrapText="1"/>
    </xf>
    <xf numFmtId="43" fontId="26" fillId="0" borderId="6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24" fillId="0" borderId="5" xfId="1" applyFont="1" applyBorder="1" applyAlignment="1">
      <alignment horizontal="center" vertical="center" wrapText="1"/>
    </xf>
    <xf numFmtId="43" fontId="24" fillId="0" borderId="13" xfId="1" applyFont="1" applyBorder="1" applyAlignment="1">
      <alignment horizontal="center" vertical="center" wrapText="1"/>
    </xf>
    <xf numFmtId="43" fontId="24" fillId="0" borderId="6" xfId="1" applyFont="1" applyBorder="1" applyAlignment="1">
      <alignment horizontal="center" vertical="center" wrapText="1"/>
    </xf>
    <xf numFmtId="43" fontId="24" fillId="0" borderId="5" xfId="1" applyFont="1" applyBorder="1" applyAlignment="1">
      <alignment horizontal="center" vertical="center"/>
    </xf>
    <xf numFmtId="43" fontId="24" fillId="0" borderId="13" xfId="1" applyFont="1" applyBorder="1" applyAlignment="1">
      <alignment horizontal="center" vertical="center"/>
    </xf>
    <xf numFmtId="43" fontId="24" fillId="0" borderId="6" xfId="1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3" fontId="24" fillId="0" borderId="5" xfId="1" applyFont="1" applyBorder="1" applyAlignment="1">
      <alignment horizontal="center" wrapText="1"/>
    </xf>
    <xf numFmtId="43" fontId="24" fillId="0" borderId="13" xfId="1" applyFont="1" applyBorder="1" applyAlignment="1">
      <alignment horizontal="center" wrapText="1"/>
    </xf>
    <xf numFmtId="43" fontId="24" fillId="0" borderId="6" xfId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4" fillId="0" borderId="13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 2 2" xfId="2"/>
    <cellStyle name="ปกติ_รายละเอียดประกอบงบทรัพย์สิน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57151</xdr:rowOff>
    </xdr:from>
    <xdr:to>
      <xdr:col>0</xdr:col>
      <xdr:colOff>3495675</xdr:colOff>
      <xdr:row>30</xdr:row>
      <xdr:rowOff>9526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8601076"/>
          <a:ext cx="349567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เรียน  นายกเทศมนตรีตำบลยอด/ปลัดเทศบาลตำบลยอด</a:t>
          </a:r>
        </a:p>
        <a:p>
          <a:pPr algn="l" rtl="0">
            <a:defRPr sz="1000"/>
          </a:pP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-  เพื่อโปรดพิจารณาลงนาม    </a:t>
          </a:r>
        </a:p>
        <a:p>
          <a:pPr algn="l" rtl="0"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</a:t>
          </a:r>
        </a:p>
        <a:p>
          <a:pPr algn="l" rtl="0"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                       (นางณัฐชยา  พลจร)</a:t>
          </a:r>
        </a:p>
        <a:p>
          <a:pPr algn="l" rtl="0"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                              ผู้อำนวยการกองคลัง           </a:t>
          </a: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2819400</xdr:colOff>
      <xdr:row>22</xdr:row>
      <xdr:rowOff>285750</xdr:rowOff>
    </xdr:from>
    <xdr:to>
      <xdr:col>2</xdr:col>
      <xdr:colOff>95251</xdr:colOff>
      <xdr:row>31</xdr:row>
      <xdr:rowOff>38100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19400" y="8829675"/>
          <a:ext cx="2552701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(นายพงษ์เดช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จรรยา)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ปลัดเทศบาลตำบลยอด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161924</xdr:colOff>
      <xdr:row>23</xdr:row>
      <xdr:rowOff>219075</xdr:rowOff>
    </xdr:from>
    <xdr:to>
      <xdr:col>3</xdr:col>
      <xdr:colOff>1085849</xdr:colOff>
      <xdr:row>31</xdr:row>
      <xdr:rowOff>171450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438774" y="9077325"/>
          <a:ext cx="220980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ctr" rtl="0">
            <a:lnSpc>
              <a:spcPts val="15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</a:t>
          </a:r>
        </a:p>
        <a:p>
          <a:pPr algn="ctr" rtl="0">
            <a:lnSpc>
              <a:spcPts val="16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ctr" rtl="0">
            <a:lnSpc>
              <a:spcPts val="15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(นายเชิดศักดิ์  ภิมาล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 rtl="0">
            <a:lnSpc>
              <a:spcPts val="16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นายกเทศมนตรีตำบลยอด</a:t>
          </a:r>
        </a:p>
        <a:p>
          <a:pPr algn="ctr" rtl="0">
            <a:lnSpc>
              <a:spcPts val="1400"/>
            </a:lnSpc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0</xdr:rowOff>
    </xdr:from>
    <xdr:to>
      <xdr:col>1</xdr:col>
      <xdr:colOff>2705100</xdr:colOff>
      <xdr:row>33</xdr:row>
      <xdr:rowOff>133350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xmlns="" id="{4FB4BF89-B0A4-4BE2-B7C9-AE316D5AEA39}"/>
            </a:ext>
          </a:extLst>
        </xdr:cNvPr>
        <xdr:cNvSpPr/>
      </xdr:nvSpPr>
      <xdr:spPr>
        <a:xfrm>
          <a:off x="28575" y="8963025"/>
          <a:ext cx="3019425" cy="13525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.........................................</a:t>
          </a:r>
        </a:p>
        <a:p>
          <a:pPr algn="ctr"/>
          <a:r>
            <a:rPr lang="en-US" sz="1500">
              <a:latin typeface="TH SarabunPSK" pitchFamily="34" charset="-34"/>
              <a:cs typeface="TH SarabunPSK" pitchFamily="34" charset="-34"/>
            </a:rPr>
            <a:t>(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นางณัฐชยา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พลจร)</a:t>
          </a:r>
          <a:r>
            <a:rPr lang="en-US" sz="1500" baseline="0">
              <a:latin typeface="TH SarabunPSK" pitchFamily="34" charset="-34"/>
              <a:cs typeface="TH SarabunPSK" pitchFamily="34" charset="-34"/>
            </a:rPr>
            <a:t>  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</a:t>
          </a:r>
          <a:r>
            <a:rPr lang="en-US" sz="1500" baseline="0"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ผู้อำนวยการกองคลัง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2657474</xdr:colOff>
      <xdr:row>29</xdr:row>
      <xdr:rowOff>28575</xdr:rowOff>
    </xdr:from>
    <xdr:to>
      <xdr:col>4</xdr:col>
      <xdr:colOff>447674</xdr:colOff>
      <xdr:row>32</xdr:row>
      <xdr:rowOff>76200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xmlns="" id="{A6FB558D-C43E-423F-8C23-F542A70F32F1}"/>
            </a:ext>
          </a:extLst>
        </xdr:cNvPr>
        <xdr:cNvSpPr/>
      </xdr:nvSpPr>
      <xdr:spPr>
        <a:xfrm>
          <a:off x="3000374" y="8991600"/>
          <a:ext cx="1971675" cy="962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...........................................</a:t>
          </a:r>
        </a:p>
        <a:p>
          <a:pPr algn="ctr"/>
          <a:r>
            <a:rPr lang="en-US" sz="1500">
              <a:latin typeface="TH SarabunPSK" pitchFamily="34" charset="-34"/>
              <a:cs typeface="TH SarabunPSK" pitchFamily="34" charset="-34"/>
            </a:rPr>
            <a:t>(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นายพงษ์เดช  จรรยา)</a:t>
          </a:r>
          <a:r>
            <a:rPr lang="en-US" sz="1500" baseline="0">
              <a:latin typeface="TH SarabunPSK" pitchFamily="34" charset="-34"/>
              <a:cs typeface="TH SarabunPSK" pitchFamily="34" charset="-34"/>
            </a:rPr>
            <a:t>                                            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ปลัดเทศบาลตำบลยอด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676275</xdr:colOff>
      <xdr:row>29</xdr:row>
      <xdr:rowOff>28575</xdr:rowOff>
    </xdr:from>
    <xdr:to>
      <xdr:col>7</xdr:col>
      <xdr:colOff>676275</xdr:colOff>
      <xdr:row>32</xdr:row>
      <xdr:rowOff>76200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EC37FA72-42F3-4303-B189-1675E159E3ED}"/>
            </a:ext>
          </a:extLst>
        </xdr:cNvPr>
        <xdr:cNvSpPr/>
      </xdr:nvSpPr>
      <xdr:spPr>
        <a:xfrm>
          <a:off x="5200650" y="8991600"/>
          <a:ext cx="2466975" cy="962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...........................................</a:t>
          </a:r>
        </a:p>
        <a:p>
          <a:pPr algn="ctr"/>
          <a:r>
            <a:rPr lang="en-US" sz="1500">
              <a:latin typeface="TH SarabunPSK" pitchFamily="34" charset="-34"/>
              <a:cs typeface="TH SarabunPSK" pitchFamily="34" charset="-34"/>
            </a:rPr>
            <a:t>(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นายเชิดศักดิ์  ภิมาล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en-US" sz="1500" baseline="0">
              <a:latin typeface="TH SarabunPSK" pitchFamily="34" charset="-34"/>
              <a:cs typeface="TH SarabunPSK" pitchFamily="34" charset="-34"/>
            </a:rPr>
            <a:t> </a:t>
          </a:r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นายกเทศมนตรีตำบลยอด</a:t>
          </a:r>
        </a:p>
        <a:p>
          <a:pPr algn="ctr"/>
          <a:r>
            <a:rPr lang="en-US" sz="1500" baseline="0">
              <a:latin typeface="TH SarabunPSK" pitchFamily="34" charset="-34"/>
              <a:cs typeface="TH SarabunPSK" pitchFamily="34" charset="-34"/>
            </a:rPr>
            <a:t>                    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14" workbookViewId="0">
      <selection sqref="A1:D27"/>
    </sheetView>
  </sheetViews>
  <sheetFormatPr defaultColWidth="11.375" defaultRowHeight="24" x14ac:dyDescent="0.55000000000000004"/>
  <cols>
    <col min="1" max="1" width="49.125" style="94" customWidth="1"/>
    <col min="2" max="2" width="11.875" style="100" customWidth="1"/>
    <col min="3" max="3" width="14.25" style="100" customWidth="1"/>
    <col min="4" max="4" width="13.625" style="115" customWidth="1"/>
    <col min="5" max="5" width="11.875" style="79" customWidth="1"/>
    <col min="6" max="6" width="22.375" style="79" customWidth="1"/>
    <col min="7" max="7" width="13.375" style="79" customWidth="1"/>
    <col min="8" max="16384" width="11.375" style="79"/>
  </cols>
  <sheetData>
    <row r="1" spans="1:7" x14ac:dyDescent="0.55000000000000004">
      <c r="A1" s="287" t="s">
        <v>336</v>
      </c>
      <c r="B1" s="287"/>
      <c r="C1" s="287"/>
      <c r="D1" s="287"/>
      <c r="E1" s="78"/>
    </row>
    <row r="2" spans="1:7" x14ac:dyDescent="0.55000000000000004">
      <c r="A2" s="287" t="s">
        <v>187</v>
      </c>
      <c r="B2" s="287"/>
      <c r="C2" s="287"/>
      <c r="D2" s="287"/>
      <c r="E2" s="78"/>
    </row>
    <row r="3" spans="1:7" x14ac:dyDescent="0.55000000000000004">
      <c r="A3" s="288" t="s">
        <v>191</v>
      </c>
      <c r="B3" s="288"/>
      <c r="C3" s="288"/>
      <c r="D3" s="288"/>
      <c r="E3" s="78"/>
    </row>
    <row r="4" spans="1:7" x14ac:dyDescent="0.55000000000000004">
      <c r="A4" s="80" t="s">
        <v>80</v>
      </c>
      <c r="B4" s="81" t="s">
        <v>188</v>
      </c>
      <c r="C4" s="81" t="s">
        <v>189</v>
      </c>
      <c r="D4" s="112" t="s">
        <v>190</v>
      </c>
      <c r="E4" s="78"/>
    </row>
    <row r="5" spans="1:7" x14ac:dyDescent="0.55000000000000004">
      <c r="A5" s="105" t="s">
        <v>71</v>
      </c>
      <c r="B5" s="106" t="s">
        <v>349</v>
      </c>
      <c r="C5" s="83" t="s">
        <v>370</v>
      </c>
      <c r="D5" s="83"/>
      <c r="E5" s="78"/>
    </row>
    <row r="6" spans="1:7" x14ac:dyDescent="0.55000000000000004">
      <c r="A6" s="105" t="s">
        <v>337</v>
      </c>
      <c r="B6" s="106" t="s">
        <v>350</v>
      </c>
      <c r="C6" s="83">
        <v>25198991.41</v>
      </c>
      <c r="D6" s="83"/>
      <c r="E6" s="78"/>
    </row>
    <row r="7" spans="1:7" x14ac:dyDescent="0.55000000000000004">
      <c r="A7" s="281" t="s">
        <v>338</v>
      </c>
      <c r="B7" s="106" t="s">
        <v>351</v>
      </c>
      <c r="C7" s="83">
        <v>41056.089999999997</v>
      </c>
      <c r="D7" s="83"/>
      <c r="E7" s="78"/>
    </row>
    <row r="8" spans="1:7" x14ac:dyDescent="0.55000000000000004">
      <c r="A8" s="105" t="s">
        <v>339</v>
      </c>
      <c r="B8" s="106" t="s">
        <v>352</v>
      </c>
      <c r="C8" s="83">
        <v>5181099.3</v>
      </c>
      <c r="D8" s="83"/>
      <c r="E8" s="78"/>
    </row>
    <row r="9" spans="1:7" x14ac:dyDescent="0.55000000000000004">
      <c r="A9" s="105" t="s">
        <v>340</v>
      </c>
      <c r="B9" s="106" t="s">
        <v>353</v>
      </c>
      <c r="C9" s="83">
        <v>5280753.78</v>
      </c>
      <c r="D9" s="83"/>
      <c r="E9" s="89"/>
    </row>
    <row r="10" spans="1:7" x14ac:dyDescent="0.55000000000000004">
      <c r="A10" s="280" t="s">
        <v>341</v>
      </c>
      <c r="B10" s="106" t="s">
        <v>371</v>
      </c>
      <c r="C10" s="83">
        <v>6607059.7699999996</v>
      </c>
      <c r="D10" s="83"/>
      <c r="E10" s="78"/>
      <c r="F10" s="84"/>
    </row>
    <row r="11" spans="1:7" x14ac:dyDescent="0.55000000000000004">
      <c r="A11" s="280" t="s">
        <v>342</v>
      </c>
      <c r="B11" s="106" t="s">
        <v>354</v>
      </c>
      <c r="C11" s="83">
        <v>254018.84</v>
      </c>
      <c r="D11" s="83"/>
      <c r="E11" s="78"/>
      <c r="F11" s="84"/>
      <c r="G11" s="85"/>
    </row>
    <row r="12" spans="1:7" x14ac:dyDescent="0.55000000000000004">
      <c r="A12" s="107" t="s">
        <v>343</v>
      </c>
      <c r="B12" s="106" t="s">
        <v>355</v>
      </c>
      <c r="C12" s="83">
        <v>2934587.36</v>
      </c>
      <c r="D12" s="83"/>
      <c r="E12" s="78"/>
      <c r="F12" s="84"/>
      <c r="G12" s="85"/>
    </row>
    <row r="13" spans="1:7" x14ac:dyDescent="0.55000000000000004">
      <c r="A13" s="107" t="s">
        <v>91</v>
      </c>
      <c r="B13" s="106" t="s">
        <v>358</v>
      </c>
      <c r="C13" s="83">
        <v>26384</v>
      </c>
      <c r="D13" s="83"/>
      <c r="E13" s="78"/>
      <c r="F13" s="84"/>
      <c r="G13" s="85"/>
    </row>
    <row r="14" spans="1:7" x14ac:dyDescent="0.55000000000000004">
      <c r="A14" s="107" t="s">
        <v>92</v>
      </c>
      <c r="B14" s="106" t="s">
        <v>359</v>
      </c>
      <c r="C14" s="83">
        <v>124</v>
      </c>
      <c r="D14" s="83"/>
      <c r="E14" s="78"/>
      <c r="F14" s="84"/>
      <c r="G14" s="85"/>
    </row>
    <row r="15" spans="1:7" x14ac:dyDescent="0.55000000000000004">
      <c r="A15" s="107" t="s">
        <v>93</v>
      </c>
      <c r="B15" s="106" t="s">
        <v>360</v>
      </c>
      <c r="C15" s="83">
        <v>400</v>
      </c>
      <c r="D15" s="83"/>
      <c r="E15" s="78"/>
      <c r="F15" s="84"/>
      <c r="G15" s="85"/>
    </row>
    <row r="16" spans="1:7" x14ac:dyDescent="0.55000000000000004">
      <c r="A16" s="107" t="s">
        <v>11</v>
      </c>
      <c r="B16" s="106" t="s">
        <v>361</v>
      </c>
      <c r="C16" s="83">
        <v>160800</v>
      </c>
      <c r="D16" s="83"/>
      <c r="E16" s="78"/>
      <c r="F16" s="84"/>
      <c r="G16" s="85"/>
    </row>
    <row r="17" spans="1:7" x14ac:dyDescent="0.55000000000000004">
      <c r="A17" s="107" t="s">
        <v>345</v>
      </c>
      <c r="B17" s="106" t="s">
        <v>363</v>
      </c>
      <c r="C17" s="83"/>
      <c r="D17" s="83">
        <v>4053862.17</v>
      </c>
      <c r="E17" s="78"/>
    </row>
    <row r="18" spans="1:7" x14ac:dyDescent="0.55000000000000004">
      <c r="A18" s="107" t="s">
        <v>346</v>
      </c>
      <c r="B18" s="106" t="s">
        <v>365</v>
      </c>
      <c r="C18" s="83"/>
      <c r="D18" s="83">
        <v>478641.08</v>
      </c>
      <c r="E18" s="78"/>
    </row>
    <row r="19" spans="1:7" x14ac:dyDescent="0.55000000000000004">
      <c r="A19" s="107" t="s">
        <v>347</v>
      </c>
      <c r="B19" s="106" t="s">
        <v>366</v>
      </c>
      <c r="C19" s="83"/>
      <c r="D19" s="83">
        <v>201856.09</v>
      </c>
      <c r="E19" s="78"/>
    </row>
    <row r="20" spans="1:7" x14ac:dyDescent="0.55000000000000004">
      <c r="A20" s="82" t="s">
        <v>40</v>
      </c>
      <c r="B20" s="106" t="s">
        <v>368</v>
      </c>
      <c r="C20" s="83"/>
      <c r="D20" s="83">
        <v>28113439.100000001</v>
      </c>
      <c r="E20" s="78"/>
    </row>
    <row r="21" spans="1:7" x14ac:dyDescent="0.55000000000000004">
      <c r="A21" s="82" t="s">
        <v>41</v>
      </c>
      <c r="B21" s="106" t="s">
        <v>369</v>
      </c>
      <c r="C21" s="83"/>
      <c r="D21" s="83">
        <v>12837476.109999999</v>
      </c>
      <c r="E21" s="78"/>
    </row>
    <row r="22" spans="1:7" ht="24.75" thickBot="1" x14ac:dyDescent="0.6">
      <c r="A22" s="86"/>
      <c r="B22" s="87"/>
      <c r="C22" s="88">
        <f>SUM(C5:C21)</f>
        <v>45685274.549999997</v>
      </c>
      <c r="D22" s="88">
        <f>SUM(D5:D21)</f>
        <v>45685274.549999997</v>
      </c>
      <c r="E22" s="89">
        <f>C22-D22</f>
        <v>0</v>
      </c>
      <c r="F22" s="84"/>
      <c r="G22" s="84"/>
    </row>
    <row r="23" spans="1:7" ht="24.75" thickTop="1" x14ac:dyDescent="0.55000000000000004">
      <c r="A23" s="90"/>
      <c r="B23" s="91"/>
      <c r="C23" s="92"/>
      <c r="D23" s="92"/>
      <c r="E23" s="89"/>
    </row>
    <row r="24" spans="1:7" x14ac:dyDescent="0.55000000000000004">
      <c r="A24" s="93"/>
      <c r="B24" s="78"/>
      <c r="C24" s="78"/>
      <c r="D24" s="113"/>
      <c r="E24" s="78"/>
    </row>
    <row r="25" spans="1:7" x14ac:dyDescent="0.55000000000000004">
      <c r="A25" s="289"/>
      <c r="B25" s="289"/>
      <c r="C25" s="108"/>
      <c r="D25" s="114"/>
      <c r="E25" s="78"/>
    </row>
    <row r="26" spans="1:7" x14ac:dyDescent="0.55000000000000004">
      <c r="A26" s="289"/>
      <c r="B26" s="289"/>
      <c r="C26" s="108"/>
      <c r="D26" s="114"/>
      <c r="E26" s="78"/>
    </row>
    <row r="27" spans="1:7" x14ac:dyDescent="0.55000000000000004">
      <c r="A27" s="109"/>
      <c r="B27" s="110"/>
      <c r="C27" s="111"/>
      <c r="D27" s="114"/>
      <c r="E27" s="78"/>
    </row>
    <row r="28" spans="1:7" x14ac:dyDescent="0.55000000000000004">
      <c r="A28" s="109"/>
      <c r="B28" s="110"/>
      <c r="C28" s="111"/>
      <c r="D28" s="114"/>
      <c r="E28" s="78"/>
    </row>
    <row r="29" spans="1:7" x14ac:dyDescent="0.55000000000000004">
      <c r="A29" s="109"/>
      <c r="B29" s="110"/>
      <c r="C29" s="111"/>
      <c r="D29" s="114"/>
      <c r="E29" s="78"/>
    </row>
    <row r="30" spans="1:7" x14ac:dyDescent="0.55000000000000004">
      <c r="A30" s="109"/>
      <c r="B30" s="110"/>
      <c r="C30" s="111"/>
      <c r="D30" s="114"/>
      <c r="E30" s="78"/>
    </row>
    <row r="31" spans="1:7" x14ac:dyDescent="0.55000000000000004">
      <c r="A31" s="287" t="s">
        <v>336</v>
      </c>
      <c r="B31" s="287"/>
      <c r="C31" s="287"/>
      <c r="D31" s="287"/>
      <c r="E31" s="78"/>
    </row>
    <row r="32" spans="1:7" x14ac:dyDescent="0.55000000000000004">
      <c r="A32" s="287" t="s">
        <v>187</v>
      </c>
      <c r="B32" s="287"/>
      <c r="C32" s="287"/>
      <c r="D32" s="287"/>
      <c r="E32" s="78"/>
    </row>
    <row r="33" spans="1:11" x14ac:dyDescent="0.55000000000000004">
      <c r="A33" s="288" t="s">
        <v>191</v>
      </c>
      <c r="B33" s="288"/>
      <c r="C33" s="288"/>
      <c r="D33" s="288"/>
      <c r="E33" s="78"/>
      <c r="G33" s="96"/>
      <c r="H33" s="97"/>
      <c r="I33" s="98"/>
      <c r="J33" s="98"/>
      <c r="K33" s="99"/>
    </row>
    <row r="34" spans="1:11" x14ac:dyDescent="0.55000000000000004">
      <c r="A34" s="80" t="s">
        <v>80</v>
      </c>
      <c r="B34" s="81" t="s">
        <v>188</v>
      </c>
      <c r="C34" s="81" t="s">
        <v>189</v>
      </c>
      <c r="D34" s="112" t="s">
        <v>190</v>
      </c>
      <c r="G34" s="96"/>
      <c r="H34" s="95"/>
      <c r="I34" s="98"/>
      <c r="J34" s="98"/>
      <c r="K34" s="99"/>
    </row>
    <row r="35" spans="1:11" x14ac:dyDescent="0.55000000000000004">
      <c r="A35" s="105" t="s">
        <v>71</v>
      </c>
      <c r="B35" s="106" t="s">
        <v>349</v>
      </c>
      <c r="C35" s="83" t="s">
        <v>370</v>
      </c>
      <c r="D35" s="83"/>
      <c r="G35" s="96"/>
      <c r="H35" s="95"/>
      <c r="I35" s="98"/>
      <c r="J35" s="94"/>
      <c r="K35" s="101"/>
    </row>
    <row r="36" spans="1:11" x14ac:dyDescent="0.55000000000000004">
      <c r="A36" s="105" t="s">
        <v>337</v>
      </c>
      <c r="B36" s="106" t="s">
        <v>350</v>
      </c>
      <c r="C36" s="83">
        <v>25198991.41</v>
      </c>
      <c r="D36" s="83"/>
      <c r="G36" s="96"/>
      <c r="H36" s="102"/>
      <c r="I36" s="98"/>
      <c r="J36" s="94"/>
      <c r="K36" s="101"/>
    </row>
    <row r="37" spans="1:11" x14ac:dyDescent="0.55000000000000004">
      <c r="A37" s="281" t="s">
        <v>338</v>
      </c>
      <c r="B37" s="106" t="s">
        <v>351</v>
      </c>
      <c r="C37" s="83">
        <v>41056.089999999997</v>
      </c>
      <c r="D37" s="83"/>
      <c r="G37" s="103"/>
      <c r="H37" s="104"/>
      <c r="I37" s="98"/>
      <c r="J37" s="94"/>
      <c r="K37" s="101"/>
    </row>
    <row r="38" spans="1:11" x14ac:dyDescent="0.55000000000000004">
      <c r="A38" s="105" t="s">
        <v>339</v>
      </c>
      <c r="B38" s="106" t="s">
        <v>352</v>
      </c>
      <c r="C38" s="83">
        <v>5181099.3</v>
      </c>
      <c r="D38" s="83"/>
    </row>
    <row r="39" spans="1:11" x14ac:dyDescent="0.55000000000000004">
      <c r="A39" s="105" t="s">
        <v>340</v>
      </c>
      <c r="B39" s="106" t="s">
        <v>353</v>
      </c>
      <c r="C39" s="83">
        <v>5280753.78</v>
      </c>
      <c r="D39" s="83"/>
    </row>
    <row r="40" spans="1:11" x14ac:dyDescent="0.55000000000000004">
      <c r="A40" s="280" t="s">
        <v>341</v>
      </c>
      <c r="B40" s="106" t="s">
        <v>371</v>
      </c>
      <c r="C40" s="83">
        <v>6607059.7699999996</v>
      </c>
      <c r="D40" s="83"/>
    </row>
    <row r="41" spans="1:11" x14ac:dyDescent="0.55000000000000004">
      <c r="A41" s="280" t="s">
        <v>342</v>
      </c>
      <c r="B41" s="106" t="s">
        <v>354</v>
      </c>
      <c r="C41" s="83">
        <v>254018.84</v>
      </c>
      <c r="D41" s="83"/>
    </row>
    <row r="42" spans="1:11" x14ac:dyDescent="0.55000000000000004">
      <c r="A42" s="107" t="s">
        <v>343</v>
      </c>
      <c r="B42" s="106" t="s">
        <v>355</v>
      </c>
      <c r="C42" s="83">
        <v>2934587.36</v>
      </c>
      <c r="D42" s="83"/>
    </row>
    <row r="43" spans="1:11" x14ac:dyDescent="0.55000000000000004">
      <c r="A43" s="107" t="s">
        <v>7</v>
      </c>
      <c r="B43" s="106" t="s">
        <v>356</v>
      </c>
      <c r="C43" s="258" t="s">
        <v>370</v>
      </c>
      <c r="D43" s="83"/>
    </row>
    <row r="44" spans="1:11" x14ac:dyDescent="0.55000000000000004">
      <c r="A44" s="107" t="s">
        <v>8</v>
      </c>
      <c r="B44" s="106" t="s">
        <v>357</v>
      </c>
      <c r="C44" s="258" t="s">
        <v>370</v>
      </c>
      <c r="D44" s="83"/>
    </row>
    <row r="45" spans="1:11" x14ac:dyDescent="0.55000000000000004">
      <c r="A45" s="107" t="s">
        <v>91</v>
      </c>
      <c r="B45" s="106" t="s">
        <v>358</v>
      </c>
      <c r="C45" s="83">
        <v>26384</v>
      </c>
      <c r="D45" s="83"/>
    </row>
    <row r="46" spans="1:11" x14ac:dyDescent="0.55000000000000004">
      <c r="A46" s="107" t="s">
        <v>92</v>
      </c>
      <c r="B46" s="106" t="s">
        <v>359</v>
      </c>
      <c r="C46" s="83">
        <v>124</v>
      </c>
      <c r="D46" s="83"/>
    </row>
    <row r="47" spans="1:11" x14ac:dyDescent="0.55000000000000004">
      <c r="A47" s="107" t="s">
        <v>93</v>
      </c>
      <c r="B47" s="106" t="s">
        <v>360</v>
      </c>
      <c r="C47" s="83">
        <v>400</v>
      </c>
      <c r="D47" s="83"/>
    </row>
    <row r="48" spans="1:11" x14ac:dyDescent="0.55000000000000004">
      <c r="A48" s="107" t="s">
        <v>11</v>
      </c>
      <c r="B48" s="106" t="s">
        <v>361</v>
      </c>
      <c r="C48" s="83">
        <v>160800</v>
      </c>
      <c r="D48" s="83"/>
    </row>
    <row r="49" spans="1:4" x14ac:dyDescent="0.55000000000000004">
      <c r="A49" s="107" t="s">
        <v>344</v>
      </c>
      <c r="B49" s="106" t="s">
        <v>362</v>
      </c>
      <c r="C49" s="258" t="s">
        <v>370</v>
      </c>
      <c r="D49" s="83"/>
    </row>
    <row r="50" spans="1:4" x14ac:dyDescent="0.55000000000000004">
      <c r="A50" s="107" t="s">
        <v>345</v>
      </c>
      <c r="B50" s="106" t="s">
        <v>363</v>
      </c>
      <c r="C50" s="83"/>
      <c r="D50" s="83">
        <v>4053862.17</v>
      </c>
    </row>
    <row r="51" spans="1:4" x14ac:dyDescent="0.55000000000000004">
      <c r="A51" s="107" t="s">
        <v>31</v>
      </c>
      <c r="B51" s="106" t="s">
        <v>364</v>
      </c>
      <c r="C51" s="83"/>
      <c r="D51" s="258" t="s">
        <v>370</v>
      </c>
    </row>
    <row r="52" spans="1:4" x14ac:dyDescent="0.55000000000000004">
      <c r="A52" s="107" t="s">
        <v>346</v>
      </c>
      <c r="B52" s="106" t="s">
        <v>365</v>
      </c>
      <c r="C52" s="83"/>
      <c r="D52" s="83">
        <v>478641.08</v>
      </c>
    </row>
    <row r="53" spans="1:4" x14ac:dyDescent="0.55000000000000004">
      <c r="A53" s="107" t="s">
        <v>347</v>
      </c>
      <c r="B53" s="106" t="s">
        <v>366</v>
      </c>
      <c r="C53" s="83"/>
      <c r="D53" s="83">
        <v>201856.09</v>
      </c>
    </row>
    <row r="54" spans="1:4" x14ac:dyDescent="0.55000000000000004">
      <c r="A54" s="82" t="s">
        <v>348</v>
      </c>
      <c r="B54" s="106" t="s">
        <v>367</v>
      </c>
      <c r="C54" s="83"/>
      <c r="D54" s="258" t="s">
        <v>370</v>
      </c>
    </row>
    <row r="55" spans="1:4" x14ac:dyDescent="0.55000000000000004">
      <c r="A55" s="82" t="s">
        <v>40</v>
      </c>
      <c r="B55" s="106" t="s">
        <v>368</v>
      </c>
      <c r="C55" s="83"/>
      <c r="D55" s="83">
        <v>28113439.100000001</v>
      </c>
    </row>
    <row r="56" spans="1:4" x14ac:dyDescent="0.55000000000000004">
      <c r="A56" s="82" t="s">
        <v>41</v>
      </c>
      <c r="B56" s="106" t="s">
        <v>369</v>
      </c>
      <c r="C56" s="83"/>
      <c r="D56" s="83">
        <v>12837476.109999999</v>
      </c>
    </row>
    <row r="57" spans="1:4" ht="24.75" thickBot="1" x14ac:dyDescent="0.6">
      <c r="A57" s="86"/>
      <c r="B57" s="87"/>
      <c r="C57" s="88">
        <f>SUM(C35:C56)</f>
        <v>45685274.549999997</v>
      </c>
      <c r="D57" s="88">
        <f>SUM(D35:D56)</f>
        <v>45685274.549999997</v>
      </c>
    </row>
    <row r="58" spans="1:4" ht="24.75" thickTop="1" x14ac:dyDescent="0.55000000000000004">
      <c r="A58" s="90"/>
      <c r="B58" s="91"/>
      <c r="C58" s="92"/>
      <c r="D58" s="92"/>
    </row>
    <row r="59" spans="1:4" x14ac:dyDescent="0.55000000000000004">
      <c r="A59" s="93"/>
      <c r="B59" s="78"/>
      <c r="C59" s="78"/>
      <c r="D59" s="113"/>
    </row>
    <row r="60" spans="1:4" x14ac:dyDescent="0.55000000000000004">
      <c r="A60" s="289"/>
      <c r="B60" s="289"/>
      <c r="C60" s="108"/>
      <c r="D60" s="114"/>
    </row>
    <row r="61" spans="1:4" x14ac:dyDescent="0.55000000000000004">
      <c r="A61" s="289"/>
      <c r="B61" s="289"/>
      <c r="C61" s="108"/>
      <c r="D61" s="114"/>
    </row>
    <row r="62" spans="1:4" x14ac:dyDescent="0.55000000000000004">
      <c r="A62" s="109"/>
      <c r="B62" s="110"/>
      <c r="C62" s="111"/>
      <c r="D62" s="114"/>
    </row>
  </sheetData>
  <mergeCells count="10">
    <mergeCell ref="A26:B26"/>
    <mergeCell ref="A1:D1"/>
    <mergeCell ref="A2:D2"/>
    <mergeCell ref="A3:D3"/>
    <mergeCell ref="A25:B25"/>
    <mergeCell ref="A31:D31"/>
    <mergeCell ref="A32:D32"/>
    <mergeCell ref="A33:D33"/>
    <mergeCell ref="A60:B60"/>
    <mergeCell ref="A61:B61"/>
  </mergeCells>
  <pageMargins left="0.47244094488188981" right="0.35433070866141736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0"/>
  <sheetViews>
    <sheetView topLeftCell="A23" zoomScaleNormal="100" workbookViewId="0">
      <selection activeCell="G37" sqref="G37"/>
    </sheetView>
  </sheetViews>
  <sheetFormatPr defaultColWidth="9" defaultRowHeight="24" x14ac:dyDescent="0.55000000000000004"/>
  <cols>
    <col min="1" max="1" width="36.375" style="1" customWidth="1"/>
    <col min="2" max="2" width="32.25" style="1" customWidth="1"/>
    <col min="3" max="3" width="12.25" style="1" customWidth="1"/>
    <col min="4" max="4" width="1.875" style="1" customWidth="1"/>
    <col min="5" max="5" width="8.375" style="1" customWidth="1"/>
    <col min="6" max="16384" width="9" style="1"/>
  </cols>
  <sheetData>
    <row r="1" spans="1:8" x14ac:dyDescent="0.55000000000000004">
      <c r="A1" s="290" t="str">
        <f>'หมายเหตุ7,8'!A1:G1</f>
        <v>เทศบาลตำบลยอด</v>
      </c>
      <c r="B1" s="290"/>
      <c r="C1" s="290"/>
      <c r="D1" s="290"/>
      <c r="E1" s="290"/>
      <c r="F1" s="39"/>
      <c r="G1" s="39"/>
      <c r="H1" s="39"/>
    </row>
    <row r="2" spans="1:8" x14ac:dyDescent="0.55000000000000004">
      <c r="A2" s="290" t="s">
        <v>44</v>
      </c>
      <c r="B2" s="290"/>
      <c r="C2" s="290"/>
      <c r="D2" s="290"/>
      <c r="E2" s="290"/>
      <c r="F2" s="39"/>
      <c r="G2" s="39"/>
      <c r="H2" s="39"/>
    </row>
    <row r="3" spans="1:8" x14ac:dyDescent="0.55000000000000004">
      <c r="A3" s="290" t="s">
        <v>69</v>
      </c>
      <c r="B3" s="290"/>
      <c r="C3" s="290"/>
      <c r="D3" s="290"/>
      <c r="E3" s="290"/>
      <c r="F3" s="39"/>
      <c r="G3" s="39"/>
      <c r="H3" s="39"/>
    </row>
    <row r="4" spans="1:8" ht="17.25" customHeight="1" x14ac:dyDescent="0.55000000000000004"/>
    <row r="5" spans="1:8" s="3" customFormat="1" x14ac:dyDescent="0.55000000000000004">
      <c r="A5" s="3" t="s">
        <v>94</v>
      </c>
      <c r="C5" s="2">
        <v>2561</v>
      </c>
      <c r="D5" s="2"/>
      <c r="E5" s="2">
        <v>2560</v>
      </c>
    </row>
    <row r="6" spans="1:8" x14ac:dyDescent="0.55000000000000004">
      <c r="A6" s="45" t="s">
        <v>173</v>
      </c>
      <c r="C6" s="9">
        <v>0</v>
      </c>
      <c r="D6" s="9"/>
      <c r="E6" s="9">
        <v>0</v>
      </c>
    </row>
    <row r="7" spans="1:8" x14ac:dyDescent="0.55000000000000004">
      <c r="A7" s="45" t="s">
        <v>95</v>
      </c>
      <c r="C7" s="9"/>
      <c r="D7" s="9"/>
      <c r="E7" s="9"/>
    </row>
    <row r="8" spans="1:8" x14ac:dyDescent="0.55000000000000004">
      <c r="A8" s="45" t="s">
        <v>72</v>
      </c>
      <c r="C8" s="9"/>
      <c r="D8" s="9"/>
      <c r="E8" s="9"/>
    </row>
    <row r="9" spans="1:8" s="3" customFormat="1" ht="24.75" thickBot="1" x14ac:dyDescent="0.6">
      <c r="A9" s="46" t="s">
        <v>65</v>
      </c>
      <c r="C9" s="13">
        <f>SUM(C6:C8)</f>
        <v>0</v>
      </c>
      <c r="D9" s="5"/>
      <c r="E9" s="13">
        <f>SUM(E6:E8)</f>
        <v>0</v>
      </c>
    </row>
    <row r="10" spans="1:8" ht="24.75" thickTop="1" x14ac:dyDescent="0.55000000000000004"/>
    <row r="11" spans="1:8" s="3" customFormat="1" x14ac:dyDescent="0.55000000000000004">
      <c r="A11" s="3" t="s">
        <v>96</v>
      </c>
    </row>
    <row r="12" spans="1:8" s="3" customFormat="1" x14ac:dyDescent="0.55000000000000004">
      <c r="A12" s="44" t="s">
        <v>77</v>
      </c>
    </row>
    <row r="13" spans="1:8" s="2" customFormat="1" x14ac:dyDescent="0.55000000000000004">
      <c r="A13" s="43" t="s">
        <v>78</v>
      </c>
      <c r="B13" s="43" t="s">
        <v>97</v>
      </c>
      <c r="C13" s="292" t="s">
        <v>55</v>
      </c>
      <c r="D13" s="292"/>
      <c r="E13" s="292"/>
    </row>
    <row r="14" spans="1:8" s="259" customFormat="1" x14ac:dyDescent="0.55000000000000004">
      <c r="A14" s="179" t="s">
        <v>414</v>
      </c>
      <c r="B14" s="179" t="s">
        <v>415</v>
      </c>
      <c r="C14" s="314">
        <v>7500</v>
      </c>
      <c r="D14" s="315"/>
      <c r="E14" s="316"/>
    </row>
    <row r="15" spans="1:8" s="259" customFormat="1" x14ac:dyDescent="0.55000000000000004">
      <c r="A15" s="179" t="s">
        <v>416</v>
      </c>
      <c r="B15" s="179" t="s">
        <v>415</v>
      </c>
      <c r="C15" s="314">
        <v>60000</v>
      </c>
      <c r="D15" s="315"/>
      <c r="E15" s="316"/>
    </row>
    <row r="16" spans="1:8" s="259" customFormat="1" x14ac:dyDescent="0.55000000000000004">
      <c r="A16" s="179" t="s">
        <v>417</v>
      </c>
      <c r="B16" s="179" t="s">
        <v>418</v>
      </c>
      <c r="C16" s="314">
        <v>13300</v>
      </c>
      <c r="D16" s="315"/>
      <c r="E16" s="316"/>
    </row>
    <row r="17" spans="1:5" s="259" customFormat="1" x14ac:dyDescent="0.55000000000000004">
      <c r="A17" s="179" t="s">
        <v>419</v>
      </c>
      <c r="B17" s="179" t="s">
        <v>420</v>
      </c>
      <c r="C17" s="314">
        <v>20000</v>
      </c>
      <c r="D17" s="315"/>
      <c r="E17" s="316"/>
    </row>
    <row r="18" spans="1:5" x14ac:dyDescent="0.55000000000000004">
      <c r="A18" s="18" t="s">
        <v>421</v>
      </c>
      <c r="B18" s="179" t="s">
        <v>422</v>
      </c>
      <c r="C18" s="313">
        <v>20000</v>
      </c>
      <c r="D18" s="313"/>
      <c r="E18" s="313"/>
    </row>
    <row r="19" spans="1:5" x14ac:dyDescent="0.55000000000000004">
      <c r="A19" s="18" t="s">
        <v>423</v>
      </c>
      <c r="B19" s="179" t="s">
        <v>424</v>
      </c>
      <c r="C19" s="313">
        <v>40000</v>
      </c>
      <c r="D19" s="313"/>
      <c r="E19" s="313"/>
    </row>
    <row r="20" spans="1:5" s="3" customFormat="1" x14ac:dyDescent="0.55000000000000004">
      <c r="A20" s="292" t="s">
        <v>65</v>
      </c>
      <c r="B20" s="292"/>
      <c r="C20" s="317">
        <f>SUM(C14:C19)</f>
        <v>160800</v>
      </c>
      <c r="D20" s="317"/>
      <c r="E20" s="317"/>
    </row>
    <row r="21" spans="1:5" s="3" customFormat="1" ht="30.75" customHeight="1" x14ac:dyDescent="0.55000000000000004">
      <c r="A21" s="44" t="s">
        <v>98</v>
      </c>
    </row>
    <row r="22" spans="1:5" s="2" customFormat="1" x14ac:dyDescent="0.55000000000000004">
      <c r="A22" s="43" t="s">
        <v>78</v>
      </c>
      <c r="B22" s="43" t="s">
        <v>97</v>
      </c>
      <c r="C22" s="292" t="s">
        <v>55</v>
      </c>
      <c r="D22" s="292"/>
      <c r="E22" s="292"/>
    </row>
    <row r="23" spans="1:5" s="124" customFormat="1" x14ac:dyDescent="0.55000000000000004">
      <c r="A23" s="179" t="s">
        <v>414</v>
      </c>
      <c r="B23" s="179" t="s">
        <v>415</v>
      </c>
      <c r="C23" s="314">
        <v>7500</v>
      </c>
      <c r="D23" s="315"/>
      <c r="E23" s="316"/>
    </row>
    <row r="24" spans="1:5" s="259" customFormat="1" x14ac:dyDescent="0.55000000000000004">
      <c r="A24" s="179" t="s">
        <v>416</v>
      </c>
      <c r="B24" s="179" t="s">
        <v>415</v>
      </c>
      <c r="C24" s="314">
        <v>60000</v>
      </c>
      <c r="D24" s="315"/>
      <c r="E24" s="316"/>
    </row>
    <row r="25" spans="1:5" s="259" customFormat="1" x14ac:dyDescent="0.55000000000000004">
      <c r="A25" s="179" t="s">
        <v>417</v>
      </c>
      <c r="B25" s="179" t="s">
        <v>418</v>
      </c>
      <c r="C25" s="314">
        <v>13300</v>
      </c>
      <c r="D25" s="315"/>
      <c r="E25" s="316"/>
    </row>
    <row r="26" spans="1:5" s="124" customFormat="1" x14ac:dyDescent="0.55000000000000004">
      <c r="A26" s="179" t="s">
        <v>419</v>
      </c>
      <c r="B26" s="179" t="s">
        <v>420</v>
      </c>
      <c r="C26" s="314">
        <v>20000</v>
      </c>
      <c r="D26" s="315"/>
      <c r="E26" s="316"/>
    </row>
    <row r="27" spans="1:5" x14ac:dyDescent="0.55000000000000004">
      <c r="A27" s="18" t="s">
        <v>421</v>
      </c>
      <c r="B27" s="179" t="s">
        <v>422</v>
      </c>
      <c r="C27" s="313">
        <v>20000</v>
      </c>
      <c r="D27" s="313"/>
      <c r="E27" s="313"/>
    </row>
    <row r="28" spans="1:5" x14ac:dyDescent="0.55000000000000004">
      <c r="A28" s="18" t="s">
        <v>423</v>
      </c>
      <c r="B28" s="179" t="s">
        <v>424</v>
      </c>
      <c r="C28" s="313">
        <v>40000</v>
      </c>
      <c r="D28" s="313"/>
      <c r="E28" s="313"/>
    </row>
    <row r="29" spans="1:5" s="3" customFormat="1" x14ac:dyDescent="0.55000000000000004">
      <c r="A29" s="292" t="s">
        <v>65</v>
      </c>
      <c r="B29" s="292"/>
      <c r="C29" s="317">
        <f>SUM(C23:E28)</f>
        <v>160800</v>
      </c>
      <c r="D29" s="317"/>
      <c r="E29" s="317"/>
    </row>
    <row r="31" spans="1:5" s="3" customFormat="1" x14ac:dyDescent="0.55000000000000004">
      <c r="A31" s="3" t="s">
        <v>100</v>
      </c>
      <c r="C31" s="2">
        <v>2561</v>
      </c>
      <c r="D31" s="2"/>
      <c r="E31" s="2">
        <v>2560</v>
      </c>
    </row>
    <row r="32" spans="1:5" x14ac:dyDescent="0.55000000000000004">
      <c r="A32" s="45" t="s">
        <v>99</v>
      </c>
      <c r="C32" s="9">
        <v>0</v>
      </c>
      <c r="D32" s="9"/>
      <c r="E32" s="9">
        <v>0</v>
      </c>
    </row>
    <row r="33" spans="1:5" x14ac:dyDescent="0.55000000000000004">
      <c r="A33" s="45" t="s">
        <v>72</v>
      </c>
      <c r="C33" s="9"/>
      <c r="D33" s="9"/>
      <c r="E33" s="9"/>
    </row>
    <row r="34" spans="1:5" s="3" customFormat="1" ht="24.75" thickBot="1" x14ac:dyDescent="0.6">
      <c r="A34" s="46" t="s">
        <v>65</v>
      </c>
      <c r="C34" s="13">
        <f>SUM(C32:C33)</f>
        <v>0</v>
      </c>
      <c r="D34" s="5"/>
      <c r="E34" s="13">
        <f>SUM(E32:E33)</f>
        <v>0</v>
      </c>
    </row>
    <row r="35" spans="1:5" ht="24.75" thickTop="1" x14ac:dyDescent="0.55000000000000004"/>
    <row r="36" spans="1:5" s="3" customFormat="1" x14ac:dyDescent="0.55000000000000004">
      <c r="A36" s="6"/>
      <c r="B36" s="6"/>
      <c r="C36" s="69"/>
      <c r="D36" s="69"/>
      <c r="E36" s="69"/>
    </row>
    <row r="37" spans="1:5" x14ac:dyDescent="0.55000000000000004">
      <c r="A37" s="128"/>
      <c r="B37" s="55"/>
      <c r="C37" s="22"/>
      <c r="D37" s="22"/>
      <c r="E37" s="22"/>
    </row>
    <row r="38" spans="1:5" x14ac:dyDescent="0.55000000000000004">
      <c r="A38" s="128"/>
      <c r="B38" s="55"/>
      <c r="C38" s="22"/>
      <c r="D38" s="22"/>
      <c r="E38" s="22"/>
    </row>
    <row r="39" spans="1:5" s="3" customFormat="1" x14ac:dyDescent="0.55000000000000004">
      <c r="A39" s="129"/>
      <c r="B39" s="6"/>
      <c r="C39" s="31"/>
      <c r="D39" s="31"/>
      <c r="E39" s="31"/>
    </row>
    <row r="40" spans="1:5" x14ac:dyDescent="0.55000000000000004">
      <c r="A40" s="55"/>
      <c r="B40" s="55"/>
      <c r="C40" s="55"/>
      <c r="D40" s="55"/>
      <c r="E40" s="55"/>
    </row>
  </sheetData>
  <mergeCells count="21">
    <mergeCell ref="C28:E28"/>
    <mergeCell ref="A29:B29"/>
    <mergeCell ref="C29:E29"/>
    <mergeCell ref="C19:E19"/>
    <mergeCell ref="C20:E20"/>
    <mergeCell ref="A20:B20"/>
    <mergeCell ref="C22:E22"/>
    <mergeCell ref="C27:E27"/>
    <mergeCell ref="C23:E23"/>
    <mergeCell ref="C26:E26"/>
    <mergeCell ref="C24:E24"/>
    <mergeCell ref="C25:E25"/>
    <mergeCell ref="A1:E1"/>
    <mergeCell ref="A2:E2"/>
    <mergeCell ref="A3:E3"/>
    <mergeCell ref="C13:E13"/>
    <mergeCell ref="C18:E18"/>
    <mergeCell ref="C14:E14"/>
    <mergeCell ref="C15:E15"/>
    <mergeCell ref="C16:E16"/>
    <mergeCell ref="C17:E17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workbookViewId="0">
      <selection activeCell="L11" sqref="L11"/>
    </sheetView>
  </sheetViews>
  <sheetFormatPr defaultColWidth="9" defaultRowHeight="24" x14ac:dyDescent="0.55000000000000004"/>
  <cols>
    <col min="1" max="1" width="25" style="1" customWidth="1"/>
    <col min="2" max="2" width="32.25" style="1" customWidth="1"/>
    <col min="3" max="3" width="13.25" style="1" customWidth="1"/>
    <col min="4" max="4" width="1.875" style="1" customWidth="1"/>
    <col min="5" max="5" width="13.25" style="1" customWidth="1"/>
    <col min="6" max="16384" width="9" style="1"/>
  </cols>
  <sheetData>
    <row r="1" spans="1:8" x14ac:dyDescent="0.55000000000000004">
      <c r="A1" s="290" t="str">
        <f>'หมายเหตุ9,10,11'!A1:E1</f>
        <v>เทศบาลตำบลยอด</v>
      </c>
      <c r="B1" s="290"/>
      <c r="C1" s="290"/>
      <c r="D1" s="290"/>
      <c r="E1" s="290"/>
      <c r="F1" s="39"/>
      <c r="G1" s="39"/>
      <c r="H1" s="39"/>
    </row>
    <row r="2" spans="1:8" x14ac:dyDescent="0.55000000000000004">
      <c r="A2" s="290" t="s">
        <v>44</v>
      </c>
      <c r="B2" s="290"/>
      <c r="C2" s="290"/>
      <c r="D2" s="290"/>
      <c r="E2" s="290"/>
      <c r="F2" s="39"/>
      <c r="G2" s="39"/>
      <c r="H2" s="39"/>
    </row>
    <row r="3" spans="1:8" x14ac:dyDescent="0.55000000000000004">
      <c r="A3" s="290" t="s">
        <v>69</v>
      </c>
      <c r="B3" s="290"/>
      <c r="C3" s="290"/>
      <c r="D3" s="290"/>
      <c r="E3" s="290"/>
      <c r="F3" s="39"/>
      <c r="G3" s="39"/>
      <c r="H3" s="39"/>
    </row>
    <row r="4" spans="1:8" ht="17.25" customHeight="1" x14ac:dyDescent="0.55000000000000004"/>
    <row r="5" spans="1:8" s="3" customFormat="1" x14ac:dyDescent="0.55000000000000004">
      <c r="A5" s="3" t="s">
        <v>214</v>
      </c>
    </row>
    <row r="6" spans="1:8" s="3" customFormat="1" x14ac:dyDescent="0.55000000000000004">
      <c r="A6" s="44" t="s">
        <v>77</v>
      </c>
    </row>
    <row r="7" spans="1:8" s="2" customFormat="1" x14ac:dyDescent="0.55000000000000004">
      <c r="A7" s="43" t="s">
        <v>78</v>
      </c>
      <c r="B7" s="43" t="s">
        <v>80</v>
      </c>
      <c r="C7" s="292" t="s">
        <v>55</v>
      </c>
      <c r="D7" s="292"/>
      <c r="E7" s="292"/>
    </row>
    <row r="8" spans="1:8" x14ac:dyDescent="0.55000000000000004">
      <c r="A8" s="125" t="s">
        <v>209</v>
      </c>
      <c r="B8" s="125" t="s">
        <v>209</v>
      </c>
      <c r="C8" s="318" t="s">
        <v>209</v>
      </c>
      <c r="D8" s="319"/>
      <c r="E8" s="320"/>
    </row>
    <row r="9" spans="1:8" x14ac:dyDescent="0.55000000000000004">
      <c r="A9" s="18"/>
      <c r="B9" s="18"/>
      <c r="C9" s="313"/>
      <c r="D9" s="313"/>
      <c r="E9" s="313"/>
    </row>
    <row r="10" spans="1:8" s="3" customFormat="1" x14ac:dyDescent="0.55000000000000004">
      <c r="A10" s="292" t="s">
        <v>65</v>
      </c>
      <c r="B10" s="292"/>
      <c r="C10" s="317">
        <f>SUM(C8:E9)</f>
        <v>0</v>
      </c>
      <c r="D10" s="317"/>
      <c r="E10" s="317"/>
    </row>
    <row r="11" spans="1:8" s="3" customFormat="1" ht="30.75" customHeight="1" x14ac:dyDescent="0.55000000000000004">
      <c r="A11" s="44" t="s">
        <v>98</v>
      </c>
    </row>
    <row r="12" spans="1:8" s="2" customFormat="1" x14ac:dyDescent="0.55000000000000004">
      <c r="A12" s="43" t="s">
        <v>78</v>
      </c>
      <c r="B12" s="43" t="s">
        <v>80</v>
      </c>
      <c r="C12" s="292" t="s">
        <v>55</v>
      </c>
      <c r="D12" s="292"/>
      <c r="E12" s="292"/>
    </row>
    <row r="13" spans="1:8" ht="21" customHeight="1" x14ac:dyDescent="0.55000000000000004">
      <c r="A13" s="125" t="s">
        <v>209</v>
      </c>
      <c r="B13" s="125" t="s">
        <v>209</v>
      </c>
      <c r="C13" s="318" t="s">
        <v>209</v>
      </c>
      <c r="D13" s="319"/>
      <c r="E13" s="320"/>
    </row>
    <row r="14" spans="1:8" x14ac:dyDescent="0.55000000000000004">
      <c r="A14" s="18"/>
      <c r="B14" s="18"/>
      <c r="C14" s="313"/>
      <c r="D14" s="313"/>
      <c r="E14" s="313"/>
    </row>
    <row r="15" spans="1:8" s="3" customFormat="1" x14ac:dyDescent="0.55000000000000004">
      <c r="A15" s="292" t="s">
        <v>65</v>
      </c>
      <c r="B15" s="292"/>
      <c r="C15" s="317">
        <f>SUM(C13:E14)</f>
        <v>0</v>
      </c>
      <c r="D15" s="317"/>
      <c r="E15" s="317"/>
    </row>
    <row r="17" spans="1:5" x14ac:dyDescent="0.55000000000000004">
      <c r="A17" s="3" t="s">
        <v>215</v>
      </c>
      <c r="B17" s="3"/>
      <c r="C17" s="116">
        <v>2561</v>
      </c>
      <c r="D17" s="116"/>
      <c r="E17" s="116">
        <v>2560</v>
      </c>
    </row>
    <row r="18" spans="1:5" x14ac:dyDescent="0.55000000000000004">
      <c r="A18" s="45"/>
      <c r="C18" s="9">
        <v>0</v>
      </c>
      <c r="D18" s="9"/>
      <c r="E18" s="9">
        <v>0</v>
      </c>
    </row>
    <row r="19" spans="1:5" x14ac:dyDescent="0.55000000000000004">
      <c r="A19" s="45"/>
      <c r="C19" s="9"/>
      <c r="D19" s="9"/>
      <c r="E19" s="9"/>
    </row>
    <row r="20" spans="1:5" ht="24.75" thickBot="1" x14ac:dyDescent="0.6">
      <c r="A20" s="46" t="s">
        <v>65</v>
      </c>
      <c r="B20" s="3"/>
      <c r="C20" s="13">
        <f>SUM(C18:C18)</f>
        <v>0</v>
      </c>
      <c r="D20" s="5"/>
      <c r="E20" s="13">
        <f>SUM(E18:E18)</f>
        <v>0</v>
      </c>
    </row>
    <row r="21" spans="1:5" ht="24.75" thickTop="1" x14ac:dyDescent="0.55000000000000004"/>
    <row r="22" spans="1:5" s="3" customFormat="1" x14ac:dyDescent="0.55000000000000004">
      <c r="A22" s="3" t="s">
        <v>101</v>
      </c>
      <c r="C22" s="2">
        <v>2561</v>
      </c>
      <c r="D22" s="2"/>
      <c r="E22" s="2">
        <v>2560</v>
      </c>
    </row>
    <row r="23" spans="1:5" x14ac:dyDescent="0.55000000000000004">
      <c r="A23" s="45" t="s">
        <v>102</v>
      </c>
      <c r="C23" s="9">
        <v>0</v>
      </c>
      <c r="D23" s="9"/>
      <c r="E23" s="9">
        <v>0</v>
      </c>
    </row>
    <row r="24" spans="1:5" x14ac:dyDescent="0.55000000000000004">
      <c r="A24" s="45" t="s">
        <v>103</v>
      </c>
      <c r="C24" s="9">
        <v>0</v>
      </c>
      <c r="D24" s="9"/>
      <c r="E24" s="9">
        <v>0</v>
      </c>
    </row>
    <row r="25" spans="1:5" x14ac:dyDescent="0.55000000000000004">
      <c r="A25" s="45"/>
      <c r="C25" s="9"/>
      <c r="D25" s="9"/>
      <c r="E25" s="9"/>
    </row>
    <row r="26" spans="1:5" s="3" customFormat="1" ht="24.75" thickBot="1" x14ac:dyDescent="0.6">
      <c r="A26" s="46" t="s">
        <v>65</v>
      </c>
      <c r="C26" s="13">
        <f>SUM(C23:C24)</f>
        <v>0</v>
      </c>
      <c r="D26" s="5"/>
      <c r="E26" s="13">
        <f>SUM(E23:E24)</f>
        <v>0</v>
      </c>
    </row>
    <row r="27" spans="1:5" ht="24.75" thickTop="1" x14ac:dyDescent="0.55000000000000004"/>
  </sheetData>
  <mergeCells count="13">
    <mergeCell ref="A15:B15"/>
    <mergeCell ref="C15:E15"/>
    <mergeCell ref="A1:E1"/>
    <mergeCell ref="A2:E2"/>
    <mergeCell ref="A3:E3"/>
    <mergeCell ref="C7:E7"/>
    <mergeCell ref="C8:E8"/>
    <mergeCell ref="C9:E9"/>
    <mergeCell ref="A10:B10"/>
    <mergeCell ref="C10:E10"/>
    <mergeCell ref="C12:E12"/>
    <mergeCell ref="C13:E13"/>
    <mergeCell ref="C14:E14"/>
  </mergeCell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5"/>
  <sheetViews>
    <sheetView topLeftCell="A69" zoomScaleNormal="100" workbookViewId="0">
      <selection sqref="A1:G76"/>
    </sheetView>
  </sheetViews>
  <sheetFormatPr defaultColWidth="9" defaultRowHeight="24" x14ac:dyDescent="0.55000000000000004"/>
  <cols>
    <col min="1" max="1" width="13.625" style="1" customWidth="1"/>
    <col min="2" max="2" width="16.625" style="1" customWidth="1"/>
    <col min="3" max="3" width="28.875" style="1" customWidth="1"/>
    <col min="4" max="4" width="13" style="1" customWidth="1"/>
    <col min="5" max="5" width="26.875" style="1" customWidth="1"/>
    <col min="6" max="6" width="47.25" style="1" customWidth="1"/>
    <col min="7" max="7" width="13.75" style="1" customWidth="1"/>
    <col min="8" max="16384" width="9" style="1"/>
  </cols>
  <sheetData>
    <row r="1" spans="1:7" x14ac:dyDescent="0.55000000000000004">
      <c r="A1" s="290" t="str">
        <f>'หมายเหตุ12,13,14'!A1:E1</f>
        <v>เทศบาลตำบลยอด</v>
      </c>
      <c r="B1" s="290"/>
      <c r="C1" s="290"/>
      <c r="D1" s="290"/>
      <c r="E1" s="290"/>
      <c r="F1" s="290"/>
      <c r="G1" s="290"/>
    </row>
    <row r="2" spans="1:7" x14ac:dyDescent="0.55000000000000004">
      <c r="A2" s="290" t="s">
        <v>44</v>
      </c>
      <c r="B2" s="290"/>
      <c r="C2" s="290"/>
      <c r="D2" s="290"/>
      <c r="E2" s="290"/>
      <c r="F2" s="290"/>
      <c r="G2" s="290"/>
    </row>
    <row r="3" spans="1:7" x14ac:dyDescent="0.55000000000000004">
      <c r="A3" s="290" t="s">
        <v>69</v>
      </c>
      <c r="B3" s="290"/>
      <c r="C3" s="290"/>
      <c r="D3" s="290"/>
      <c r="E3" s="290"/>
      <c r="F3" s="290"/>
      <c r="G3" s="290"/>
    </row>
    <row r="4" spans="1:7" x14ac:dyDescent="0.55000000000000004">
      <c r="A4" s="3" t="s">
        <v>426</v>
      </c>
      <c r="B4" s="3"/>
    </row>
    <row r="5" spans="1:7" x14ac:dyDescent="0.55000000000000004">
      <c r="A5" s="3" t="s">
        <v>23</v>
      </c>
    </row>
    <row r="6" spans="1:7" x14ac:dyDescent="0.55000000000000004">
      <c r="A6" s="125" t="s">
        <v>79</v>
      </c>
      <c r="B6" s="125" t="s">
        <v>104</v>
      </c>
      <c r="C6" s="125" t="s">
        <v>105</v>
      </c>
      <c r="D6" s="125" t="s">
        <v>106</v>
      </c>
      <c r="E6" s="18" t="s">
        <v>107</v>
      </c>
      <c r="F6" s="267" t="s">
        <v>83</v>
      </c>
      <c r="G6" s="18" t="s">
        <v>55</v>
      </c>
    </row>
    <row r="7" spans="1:7" x14ac:dyDescent="0.55000000000000004">
      <c r="A7" s="27" t="s">
        <v>425</v>
      </c>
      <c r="B7" s="27" t="s">
        <v>427</v>
      </c>
      <c r="C7" s="271" t="s">
        <v>428</v>
      </c>
      <c r="D7" s="27" t="s">
        <v>158</v>
      </c>
      <c r="E7" s="282" t="s">
        <v>429</v>
      </c>
      <c r="F7" s="1" t="s">
        <v>430</v>
      </c>
      <c r="G7" s="268">
        <v>7500</v>
      </c>
    </row>
    <row r="8" spans="1:7" x14ac:dyDescent="0.55000000000000004">
      <c r="A8" s="27"/>
      <c r="B8" s="27"/>
      <c r="C8" s="27"/>
      <c r="D8" s="27"/>
      <c r="E8" s="282" t="s">
        <v>431</v>
      </c>
      <c r="F8" s="1" t="s">
        <v>432</v>
      </c>
      <c r="G8" s="27"/>
    </row>
    <row r="9" spans="1:7" x14ac:dyDescent="0.55000000000000004">
      <c r="A9" s="27" t="s">
        <v>425</v>
      </c>
      <c r="B9" s="27" t="s">
        <v>427</v>
      </c>
      <c r="C9" s="271" t="s">
        <v>428</v>
      </c>
      <c r="D9" s="27" t="s">
        <v>158</v>
      </c>
      <c r="E9" s="282" t="s">
        <v>483</v>
      </c>
      <c r="F9" s="1" t="s">
        <v>433</v>
      </c>
      <c r="G9" s="268">
        <v>7500</v>
      </c>
    </row>
    <row r="10" spans="1:7" x14ac:dyDescent="0.55000000000000004">
      <c r="A10" s="27"/>
      <c r="B10" s="27"/>
      <c r="C10" s="271"/>
      <c r="D10" s="27"/>
      <c r="E10" s="282" t="s">
        <v>484</v>
      </c>
      <c r="G10" s="268"/>
    </row>
    <row r="11" spans="1:7" x14ac:dyDescent="0.55000000000000004">
      <c r="A11" s="27" t="s">
        <v>425</v>
      </c>
      <c r="B11" s="27" t="s">
        <v>434</v>
      </c>
      <c r="C11" s="271" t="s">
        <v>435</v>
      </c>
      <c r="D11" s="27" t="s">
        <v>158</v>
      </c>
      <c r="E11" s="282" t="s">
        <v>483</v>
      </c>
      <c r="F11" s="1" t="s">
        <v>436</v>
      </c>
      <c r="G11" s="268">
        <v>7000</v>
      </c>
    </row>
    <row r="12" spans="1:7" x14ac:dyDescent="0.55000000000000004">
      <c r="A12" s="27"/>
      <c r="B12" s="27" t="s">
        <v>437</v>
      </c>
      <c r="C12" s="27"/>
      <c r="D12" s="27"/>
      <c r="E12" s="282" t="s">
        <v>484</v>
      </c>
      <c r="G12" s="27"/>
    </row>
    <row r="13" spans="1:7" x14ac:dyDescent="0.55000000000000004">
      <c r="A13" s="27" t="s">
        <v>425</v>
      </c>
      <c r="B13" s="27" t="s">
        <v>438</v>
      </c>
      <c r="C13" s="27" t="s">
        <v>439</v>
      </c>
      <c r="D13" s="27" t="s">
        <v>158</v>
      </c>
      <c r="E13" s="27" t="s">
        <v>177</v>
      </c>
      <c r="F13" s="1" t="s">
        <v>440</v>
      </c>
      <c r="G13" s="268">
        <v>7000</v>
      </c>
    </row>
    <row r="14" spans="1:7" x14ac:dyDescent="0.55000000000000004">
      <c r="A14" s="27"/>
      <c r="B14" s="27" t="s">
        <v>441</v>
      </c>
      <c r="C14" s="27" t="s">
        <v>441</v>
      </c>
      <c r="D14" s="27"/>
      <c r="E14" s="27"/>
      <c r="F14" s="1" t="s">
        <v>442</v>
      </c>
      <c r="G14" s="27"/>
    </row>
    <row r="15" spans="1:7" x14ac:dyDescent="0.55000000000000004">
      <c r="A15" s="27" t="s">
        <v>425</v>
      </c>
      <c r="B15" s="27" t="s">
        <v>175</v>
      </c>
      <c r="C15" s="27" t="s">
        <v>175</v>
      </c>
      <c r="D15" s="27" t="s">
        <v>158</v>
      </c>
      <c r="E15" s="271" t="s">
        <v>443</v>
      </c>
      <c r="F15" s="1" t="s">
        <v>444</v>
      </c>
      <c r="G15" s="268">
        <v>7000</v>
      </c>
    </row>
    <row r="16" spans="1:7" x14ac:dyDescent="0.55000000000000004">
      <c r="A16" s="27"/>
      <c r="B16" s="27"/>
      <c r="C16" s="27"/>
      <c r="D16" s="27"/>
      <c r="E16" s="271" t="s">
        <v>445</v>
      </c>
      <c r="F16" s="1" t="s">
        <v>446</v>
      </c>
      <c r="G16" s="27"/>
    </row>
    <row r="17" spans="1:7" x14ac:dyDescent="0.55000000000000004">
      <c r="A17" s="27" t="s">
        <v>425</v>
      </c>
      <c r="B17" s="27" t="s">
        <v>447</v>
      </c>
      <c r="C17" s="27" t="s">
        <v>448</v>
      </c>
      <c r="D17" s="27" t="s">
        <v>158</v>
      </c>
      <c r="E17" s="271" t="s">
        <v>443</v>
      </c>
      <c r="F17" s="1" t="s">
        <v>449</v>
      </c>
      <c r="G17" s="268">
        <v>7000</v>
      </c>
    </row>
    <row r="18" spans="1:7" x14ac:dyDescent="0.55000000000000004">
      <c r="A18" s="27"/>
      <c r="B18" s="27" t="s">
        <v>450</v>
      </c>
      <c r="C18" s="27" t="s">
        <v>451</v>
      </c>
      <c r="D18" s="27"/>
      <c r="E18" s="271" t="s">
        <v>445</v>
      </c>
      <c r="F18" s="1" t="s">
        <v>452</v>
      </c>
      <c r="G18" s="27"/>
    </row>
    <row r="19" spans="1:7" x14ac:dyDescent="0.55000000000000004">
      <c r="A19" s="27"/>
      <c r="B19" s="27" t="s">
        <v>453</v>
      </c>
      <c r="C19" s="27"/>
      <c r="D19" s="27"/>
      <c r="E19" s="27"/>
      <c r="G19" s="27"/>
    </row>
    <row r="20" spans="1:7" x14ac:dyDescent="0.55000000000000004">
      <c r="A20" s="27" t="s">
        <v>425</v>
      </c>
      <c r="B20" s="27" t="s">
        <v>434</v>
      </c>
      <c r="C20" s="27" t="s">
        <v>435</v>
      </c>
      <c r="D20" s="27" t="s">
        <v>158</v>
      </c>
      <c r="E20" s="271" t="s">
        <v>443</v>
      </c>
      <c r="F20" s="1" t="s">
        <v>454</v>
      </c>
      <c r="G20" s="268">
        <v>7000</v>
      </c>
    </row>
    <row r="21" spans="1:7" x14ac:dyDescent="0.55000000000000004">
      <c r="A21" s="27"/>
      <c r="B21" s="27" t="s">
        <v>437</v>
      </c>
      <c r="C21" s="27"/>
      <c r="D21" s="27"/>
      <c r="E21" s="271" t="s">
        <v>445</v>
      </c>
      <c r="G21" s="27"/>
    </row>
    <row r="22" spans="1:7" x14ac:dyDescent="0.55000000000000004">
      <c r="A22" s="27" t="s">
        <v>425</v>
      </c>
      <c r="B22" s="27" t="s">
        <v>438</v>
      </c>
      <c r="C22" s="27" t="s">
        <v>455</v>
      </c>
      <c r="D22" s="27" t="s">
        <v>456</v>
      </c>
      <c r="E22" s="27" t="s">
        <v>457</v>
      </c>
      <c r="F22" s="1" t="s">
        <v>458</v>
      </c>
      <c r="G22" s="268">
        <v>628000</v>
      </c>
    </row>
    <row r="23" spans="1:7" x14ac:dyDescent="0.55000000000000004">
      <c r="A23" s="27"/>
      <c r="B23" s="27" t="s">
        <v>441</v>
      </c>
      <c r="C23" s="27"/>
      <c r="D23" s="27" t="s">
        <v>274</v>
      </c>
      <c r="E23" s="27"/>
      <c r="F23" s="1" t="s">
        <v>459</v>
      </c>
      <c r="G23" s="27"/>
    </row>
    <row r="24" spans="1:7" x14ac:dyDescent="0.55000000000000004">
      <c r="A24" s="27" t="s">
        <v>425</v>
      </c>
      <c r="B24" s="27" t="s">
        <v>438</v>
      </c>
      <c r="C24" s="27" t="s">
        <v>455</v>
      </c>
      <c r="D24" s="27" t="s">
        <v>456</v>
      </c>
      <c r="E24" s="27" t="s">
        <v>457</v>
      </c>
      <c r="F24" s="1" t="s">
        <v>460</v>
      </c>
      <c r="G24" s="268">
        <v>415000</v>
      </c>
    </row>
    <row r="25" spans="1:7" x14ac:dyDescent="0.55000000000000004">
      <c r="A25" s="27"/>
      <c r="B25" s="27" t="s">
        <v>441</v>
      </c>
      <c r="C25" s="27"/>
      <c r="D25" s="27" t="s">
        <v>274</v>
      </c>
      <c r="E25" s="27"/>
      <c r="F25" s="1" t="s">
        <v>461</v>
      </c>
      <c r="G25" s="27"/>
    </row>
    <row r="26" spans="1:7" x14ac:dyDescent="0.55000000000000004">
      <c r="A26" s="27" t="s">
        <v>425</v>
      </c>
      <c r="B26" s="27" t="s">
        <v>438</v>
      </c>
      <c r="C26" s="27" t="s">
        <v>455</v>
      </c>
      <c r="D26" s="27" t="s">
        <v>456</v>
      </c>
      <c r="E26" s="27" t="s">
        <v>457</v>
      </c>
      <c r="F26" s="1" t="s">
        <v>460</v>
      </c>
      <c r="G26" s="268">
        <v>495000</v>
      </c>
    </row>
    <row r="27" spans="1:7" x14ac:dyDescent="0.55000000000000004">
      <c r="A27" s="27"/>
      <c r="B27" s="27" t="s">
        <v>441</v>
      </c>
      <c r="C27" s="27"/>
      <c r="D27" s="27" t="s">
        <v>274</v>
      </c>
      <c r="E27" s="27"/>
      <c r="F27" s="1" t="s">
        <v>462</v>
      </c>
      <c r="G27" s="27"/>
    </row>
    <row r="28" spans="1:7" x14ac:dyDescent="0.55000000000000004">
      <c r="A28" s="27" t="s">
        <v>425</v>
      </c>
      <c r="B28" s="27" t="s">
        <v>438</v>
      </c>
      <c r="C28" s="27" t="s">
        <v>455</v>
      </c>
      <c r="D28" s="27" t="s">
        <v>456</v>
      </c>
      <c r="E28" s="27" t="s">
        <v>457</v>
      </c>
      <c r="F28" s="1" t="s">
        <v>463</v>
      </c>
      <c r="G28" s="268">
        <v>79000</v>
      </c>
    </row>
    <row r="29" spans="1:7" x14ac:dyDescent="0.55000000000000004">
      <c r="A29" s="27"/>
      <c r="B29" s="27" t="s">
        <v>441</v>
      </c>
      <c r="C29" s="27"/>
      <c r="D29" s="27" t="s">
        <v>274</v>
      </c>
      <c r="E29" s="27"/>
      <c r="F29" s="1" t="s">
        <v>464</v>
      </c>
      <c r="G29" s="27"/>
    </row>
    <row r="30" spans="1:7" x14ac:dyDescent="0.55000000000000004">
      <c r="A30" s="27" t="s">
        <v>425</v>
      </c>
      <c r="B30" s="27" t="s">
        <v>438</v>
      </c>
      <c r="C30" s="27" t="s">
        <v>455</v>
      </c>
      <c r="D30" s="27" t="s">
        <v>456</v>
      </c>
      <c r="E30" s="27" t="s">
        <v>457</v>
      </c>
      <c r="F30" s="1" t="s">
        <v>465</v>
      </c>
      <c r="G30" s="268">
        <v>100000</v>
      </c>
    </row>
    <row r="31" spans="1:7" x14ac:dyDescent="0.55000000000000004">
      <c r="A31" s="27"/>
      <c r="B31" s="27" t="s">
        <v>441</v>
      </c>
      <c r="C31" s="27"/>
      <c r="D31" s="27" t="s">
        <v>274</v>
      </c>
      <c r="E31" s="27"/>
      <c r="F31" s="1" t="s">
        <v>336</v>
      </c>
      <c r="G31" s="27"/>
    </row>
    <row r="32" spans="1:7" x14ac:dyDescent="0.55000000000000004">
      <c r="A32" s="27" t="s">
        <v>425</v>
      </c>
      <c r="B32" s="27" t="s">
        <v>438</v>
      </c>
      <c r="C32" s="27" t="s">
        <v>455</v>
      </c>
      <c r="D32" s="27" t="s">
        <v>456</v>
      </c>
      <c r="E32" s="27" t="s">
        <v>457</v>
      </c>
      <c r="F32" s="1" t="s">
        <v>466</v>
      </c>
      <c r="G32" s="268">
        <v>140000</v>
      </c>
    </row>
    <row r="33" spans="1:7" x14ac:dyDescent="0.55000000000000004">
      <c r="A33" s="27"/>
      <c r="B33" s="27" t="s">
        <v>441</v>
      </c>
      <c r="C33" s="27"/>
      <c r="D33" s="27" t="s">
        <v>274</v>
      </c>
      <c r="E33" s="27"/>
      <c r="F33" s="1" t="s">
        <v>467</v>
      </c>
      <c r="G33" s="27"/>
    </row>
    <row r="34" spans="1:7" x14ac:dyDescent="0.55000000000000004">
      <c r="A34" s="27" t="s">
        <v>425</v>
      </c>
      <c r="B34" s="27" t="s">
        <v>438</v>
      </c>
      <c r="C34" s="27" t="s">
        <v>455</v>
      </c>
      <c r="D34" s="27" t="s">
        <v>456</v>
      </c>
      <c r="E34" s="27" t="s">
        <v>457</v>
      </c>
      <c r="F34" s="1" t="s">
        <v>468</v>
      </c>
      <c r="G34" s="268">
        <v>112000</v>
      </c>
    </row>
    <row r="35" spans="1:7" x14ac:dyDescent="0.55000000000000004">
      <c r="A35" s="27"/>
      <c r="B35" s="27" t="s">
        <v>441</v>
      </c>
      <c r="C35" s="27"/>
      <c r="D35" s="27" t="s">
        <v>274</v>
      </c>
      <c r="E35" s="27"/>
      <c r="F35" s="1" t="s">
        <v>469</v>
      </c>
      <c r="G35" s="27"/>
    </row>
    <row r="36" spans="1:7" x14ac:dyDescent="0.55000000000000004">
      <c r="A36" s="27" t="s">
        <v>425</v>
      </c>
      <c r="B36" s="27" t="s">
        <v>438</v>
      </c>
      <c r="C36" s="27" t="s">
        <v>455</v>
      </c>
      <c r="D36" s="27" t="s">
        <v>456</v>
      </c>
      <c r="E36" s="27" t="s">
        <v>457</v>
      </c>
      <c r="F36" s="1" t="s">
        <v>470</v>
      </c>
      <c r="G36" s="268">
        <v>404000</v>
      </c>
    </row>
    <row r="37" spans="1:7" x14ac:dyDescent="0.55000000000000004">
      <c r="A37" s="27"/>
      <c r="B37" s="27" t="s">
        <v>441</v>
      </c>
      <c r="C37" s="27"/>
      <c r="D37" s="27" t="s">
        <v>274</v>
      </c>
      <c r="E37" s="27"/>
      <c r="F37" s="1" t="s">
        <v>464</v>
      </c>
      <c r="G37" s="27"/>
    </row>
    <row r="38" spans="1:7" x14ac:dyDescent="0.55000000000000004">
      <c r="A38" s="27" t="s">
        <v>425</v>
      </c>
      <c r="B38" s="27" t="s">
        <v>438</v>
      </c>
      <c r="C38" s="27" t="s">
        <v>455</v>
      </c>
      <c r="D38" s="27" t="s">
        <v>456</v>
      </c>
      <c r="E38" s="27" t="s">
        <v>457</v>
      </c>
      <c r="F38" s="1" t="s">
        <v>471</v>
      </c>
      <c r="G38" s="268">
        <v>520000</v>
      </c>
    </row>
    <row r="39" spans="1:7" x14ac:dyDescent="0.55000000000000004">
      <c r="A39" s="27"/>
      <c r="B39" s="27" t="s">
        <v>441</v>
      </c>
      <c r="C39" s="27"/>
      <c r="D39" s="27" t="s">
        <v>274</v>
      </c>
      <c r="E39" s="27"/>
      <c r="F39" s="1" t="s">
        <v>472</v>
      </c>
      <c r="G39" s="27"/>
    </row>
    <row r="40" spans="1:7" x14ac:dyDescent="0.55000000000000004">
      <c r="A40" s="27" t="s">
        <v>425</v>
      </c>
      <c r="B40" s="27" t="s">
        <v>438</v>
      </c>
      <c r="C40" s="27" t="s">
        <v>455</v>
      </c>
      <c r="D40" s="27" t="s">
        <v>456</v>
      </c>
      <c r="E40" s="27" t="s">
        <v>457</v>
      </c>
      <c r="F40" s="1" t="s">
        <v>473</v>
      </c>
      <c r="G40" s="268">
        <v>102000</v>
      </c>
    </row>
    <row r="41" spans="1:7" x14ac:dyDescent="0.55000000000000004">
      <c r="A41" s="27"/>
      <c r="B41" s="27" t="s">
        <v>441</v>
      </c>
      <c r="C41" s="27"/>
      <c r="D41" s="27" t="s">
        <v>274</v>
      </c>
      <c r="E41" s="27"/>
      <c r="F41" s="1" t="s">
        <v>459</v>
      </c>
      <c r="G41" s="27"/>
    </row>
    <row r="42" spans="1:7" x14ac:dyDescent="0.55000000000000004">
      <c r="A42" s="27" t="s">
        <v>425</v>
      </c>
      <c r="B42" s="27" t="s">
        <v>143</v>
      </c>
      <c r="C42" s="27" t="s">
        <v>143</v>
      </c>
      <c r="D42" s="27" t="s">
        <v>474</v>
      </c>
      <c r="E42" s="27" t="s">
        <v>475</v>
      </c>
      <c r="F42" s="1" t="s">
        <v>476</v>
      </c>
      <c r="G42" s="268">
        <v>220650.17</v>
      </c>
    </row>
    <row r="43" spans="1:7" x14ac:dyDescent="0.55000000000000004">
      <c r="A43" s="27"/>
      <c r="B43" s="27"/>
      <c r="C43" s="27"/>
      <c r="D43" s="27" t="s">
        <v>477</v>
      </c>
      <c r="E43" s="27"/>
      <c r="F43" s="1" t="s">
        <v>478</v>
      </c>
      <c r="G43" s="27"/>
    </row>
    <row r="44" spans="1:7" x14ac:dyDescent="0.55000000000000004">
      <c r="A44" s="27" t="s">
        <v>425</v>
      </c>
      <c r="B44" s="27" t="s">
        <v>147</v>
      </c>
      <c r="C44" s="27" t="s">
        <v>147</v>
      </c>
      <c r="D44" s="27" t="s">
        <v>218</v>
      </c>
      <c r="E44" s="27" t="s">
        <v>479</v>
      </c>
      <c r="F44" s="1" t="s">
        <v>480</v>
      </c>
      <c r="G44" s="268">
        <v>773000</v>
      </c>
    </row>
    <row r="45" spans="1:7" x14ac:dyDescent="0.55000000000000004">
      <c r="A45" s="27" t="s">
        <v>425</v>
      </c>
      <c r="B45" s="27" t="s">
        <v>147</v>
      </c>
      <c r="C45" s="27" t="s">
        <v>216</v>
      </c>
      <c r="D45" s="27" t="s">
        <v>158</v>
      </c>
      <c r="E45" s="27" t="s">
        <v>177</v>
      </c>
      <c r="F45" s="1" t="s">
        <v>481</v>
      </c>
      <c r="G45" s="268">
        <v>4606</v>
      </c>
    </row>
    <row r="46" spans="1:7" x14ac:dyDescent="0.55000000000000004">
      <c r="A46" s="27"/>
      <c r="B46" s="27"/>
      <c r="C46" s="27"/>
      <c r="D46" s="27"/>
      <c r="E46" s="27"/>
      <c r="F46" s="1" t="s">
        <v>482</v>
      </c>
      <c r="G46" s="27"/>
    </row>
    <row r="47" spans="1:7" x14ac:dyDescent="0.55000000000000004">
      <c r="A47" s="27" t="s">
        <v>425</v>
      </c>
      <c r="B47" s="27" t="s">
        <v>147</v>
      </c>
      <c r="C47" s="27" t="s">
        <v>216</v>
      </c>
      <c r="D47" s="27" t="s">
        <v>158</v>
      </c>
      <c r="E47" s="27" t="s">
        <v>177</v>
      </c>
      <c r="F47" s="1" t="s">
        <v>481</v>
      </c>
      <c r="G47" s="268">
        <v>4606</v>
      </c>
    </row>
    <row r="48" spans="1:7" x14ac:dyDescent="0.55000000000000004">
      <c r="A48" s="27"/>
      <c r="B48" s="27"/>
      <c r="C48" s="27"/>
      <c r="D48" s="27"/>
      <c r="E48" s="27"/>
      <c r="F48" s="1" t="s">
        <v>482</v>
      </c>
      <c r="G48" s="27"/>
    </row>
    <row r="49" spans="1:7" x14ac:dyDescent="0.55000000000000004">
      <c r="A49" s="55" t="s">
        <v>425</v>
      </c>
      <c r="B49" s="27" t="s">
        <v>147</v>
      </c>
      <c r="C49" s="27" t="s">
        <v>216</v>
      </c>
      <c r="D49" s="27" t="s">
        <v>158</v>
      </c>
      <c r="E49" s="27" t="s">
        <v>177</v>
      </c>
      <c r="F49" s="1" t="s">
        <v>481</v>
      </c>
      <c r="G49" s="268">
        <v>6000</v>
      </c>
    </row>
    <row r="50" spans="1:7" x14ac:dyDescent="0.55000000000000004">
      <c r="A50" s="36"/>
      <c r="B50" s="33"/>
      <c r="C50" s="33"/>
      <c r="D50" s="33"/>
      <c r="E50" s="33"/>
      <c r="F50" s="36" t="s">
        <v>482</v>
      </c>
      <c r="G50" s="33"/>
    </row>
    <row r="51" spans="1:7" x14ac:dyDescent="0.55000000000000004">
      <c r="A51" s="266"/>
      <c r="B51" s="267"/>
      <c r="C51" s="267"/>
      <c r="D51" s="267"/>
      <c r="E51" s="267"/>
      <c r="F51" s="269" t="s">
        <v>65</v>
      </c>
      <c r="G51" s="270">
        <f>SUM(G7:G50)</f>
        <v>4053862.17</v>
      </c>
    </row>
    <row r="52" spans="1:7" x14ac:dyDescent="0.55000000000000004">
      <c r="A52" s="55"/>
      <c r="B52" s="55"/>
      <c r="C52" s="55"/>
      <c r="D52" s="55"/>
      <c r="E52" s="55"/>
      <c r="F52" s="6"/>
      <c r="G52" s="285"/>
    </row>
    <row r="53" spans="1:7" x14ac:dyDescent="0.55000000000000004">
      <c r="A53" s="55"/>
      <c r="B53" s="55"/>
      <c r="C53" s="55"/>
      <c r="D53" s="55"/>
      <c r="E53" s="55"/>
      <c r="F53" s="6"/>
      <c r="G53" s="285"/>
    </row>
    <row r="54" spans="1:7" x14ac:dyDescent="0.55000000000000004">
      <c r="A54" s="55"/>
      <c r="B54" s="55"/>
      <c r="C54" s="55"/>
      <c r="D54" s="55"/>
      <c r="E54" s="55"/>
      <c r="F54" s="6"/>
      <c r="G54" s="285"/>
    </row>
    <row r="55" spans="1:7" x14ac:dyDescent="0.55000000000000004">
      <c r="A55" s="55"/>
      <c r="B55" s="55"/>
      <c r="C55" s="55"/>
      <c r="D55" s="55"/>
      <c r="E55" s="55"/>
      <c r="F55" s="6"/>
      <c r="G55" s="285"/>
    </row>
    <row r="56" spans="1:7" x14ac:dyDescent="0.55000000000000004">
      <c r="A56" s="55"/>
      <c r="B56" s="55"/>
      <c r="C56" s="55"/>
      <c r="D56" s="55"/>
      <c r="E56" s="55"/>
      <c r="F56" s="6"/>
      <c r="G56" s="285"/>
    </row>
    <row r="57" spans="1:7" x14ac:dyDescent="0.55000000000000004">
      <c r="A57" s="55"/>
      <c r="B57" s="55"/>
      <c r="C57" s="55"/>
      <c r="D57" s="55"/>
      <c r="E57" s="55"/>
      <c r="F57" s="6"/>
      <c r="G57" s="285"/>
    </row>
    <row r="58" spans="1:7" x14ac:dyDescent="0.55000000000000004">
      <c r="A58" s="55"/>
      <c r="B58" s="55"/>
      <c r="C58" s="55"/>
      <c r="D58" s="55"/>
      <c r="E58" s="55"/>
      <c r="F58" s="6"/>
      <c r="G58" s="285"/>
    </row>
    <row r="59" spans="1:7" x14ac:dyDescent="0.55000000000000004">
      <c r="A59" s="55"/>
      <c r="B59" s="55"/>
      <c r="C59" s="55"/>
      <c r="D59" s="55"/>
      <c r="E59" s="55"/>
      <c r="F59" s="6"/>
      <c r="G59" s="285"/>
    </row>
    <row r="60" spans="1:7" x14ac:dyDescent="0.55000000000000004">
      <c r="A60" s="55"/>
      <c r="B60" s="55"/>
      <c r="C60" s="55"/>
      <c r="D60" s="55"/>
      <c r="E60" s="55"/>
      <c r="F60" s="6"/>
      <c r="G60" s="285"/>
    </row>
    <row r="61" spans="1:7" x14ac:dyDescent="0.55000000000000004">
      <c r="A61" s="55"/>
      <c r="B61" s="55"/>
      <c r="C61" s="55"/>
      <c r="D61" s="55"/>
      <c r="E61" s="55"/>
      <c r="F61" s="6"/>
      <c r="G61" s="285"/>
    </row>
    <row r="63" spans="1:7" x14ac:dyDescent="0.55000000000000004">
      <c r="A63" s="3" t="s">
        <v>98</v>
      </c>
      <c r="B63" s="3"/>
      <c r="C63" s="3"/>
      <c r="D63" s="3"/>
      <c r="E63" s="3"/>
      <c r="F63" s="3"/>
      <c r="G63" s="3"/>
    </row>
    <row r="64" spans="1:7" x14ac:dyDescent="0.55000000000000004">
      <c r="A64" s="125" t="s">
        <v>79</v>
      </c>
      <c r="B64" s="125" t="s">
        <v>104</v>
      </c>
      <c r="C64" s="125" t="s">
        <v>105</v>
      </c>
      <c r="D64" s="125" t="s">
        <v>106</v>
      </c>
      <c r="E64" s="125" t="s">
        <v>107</v>
      </c>
      <c r="F64" s="265" t="s">
        <v>83</v>
      </c>
      <c r="G64" s="125" t="s">
        <v>55</v>
      </c>
    </row>
    <row r="65" spans="1:7" x14ac:dyDescent="0.55000000000000004">
      <c r="A65" s="27" t="s">
        <v>485</v>
      </c>
      <c r="B65" s="27" t="s">
        <v>143</v>
      </c>
      <c r="C65" s="27" t="s">
        <v>143</v>
      </c>
      <c r="D65" s="282" t="s">
        <v>486</v>
      </c>
      <c r="E65" s="27" t="s">
        <v>487</v>
      </c>
      <c r="F65" s="261" t="s">
        <v>488</v>
      </c>
      <c r="G65" s="268">
        <v>9115</v>
      </c>
    </row>
    <row r="66" spans="1:7" x14ac:dyDescent="0.55000000000000004">
      <c r="A66" s="27" t="s">
        <v>485</v>
      </c>
      <c r="B66" s="27" t="s">
        <v>147</v>
      </c>
      <c r="C66" s="27" t="s">
        <v>216</v>
      </c>
      <c r="D66" s="282" t="s">
        <v>489</v>
      </c>
      <c r="E66" s="27" t="s">
        <v>490</v>
      </c>
      <c r="F66" s="261" t="s">
        <v>491</v>
      </c>
      <c r="G66" s="268">
        <v>46670</v>
      </c>
    </row>
    <row r="67" spans="1:7" x14ac:dyDescent="0.55000000000000004">
      <c r="A67" s="27" t="s">
        <v>485</v>
      </c>
      <c r="B67" s="27" t="s">
        <v>147</v>
      </c>
      <c r="C67" s="27" t="s">
        <v>216</v>
      </c>
      <c r="D67" s="282" t="s">
        <v>489</v>
      </c>
      <c r="E67" s="27" t="s">
        <v>492</v>
      </c>
      <c r="F67" s="261" t="s">
        <v>493</v>
      </c>
      <c r="G67" s="268">
        <v>136880</v>
      </c>
    </row>
    <row r="68" spans="1:7" x14ac:dyDescent="0.55000000000000004">
      <c r="A68" s="27" t="s">
        <v>485</v>
      </c>
      <c r="B68" s="27" t="s">
        <v>147</v>
      </c>
      <c r="C68" s="27" t="s">
        <v>216</v>
      </c>
      <c r="D68" s="282" t="s">
        <v>489</v>
      </c>
      <c r="E68" s="27" t="s">
        <v>494</v>
      </c>
      <c r="F68" s="261" t="s">
        <v>495</v>
      </c>
      <c r="G68" s="268">
        <v>32239</v>
      </c>
    </row>
    <row r="69" spans="1:7" x14ac:dyDescent="0.55000000000000004">
      <c r="A69" s="27" t="s">
        <v>485</v>
      </c>
      <c r="B69" s="27" t="s">
        <v>147</v>
      </c>
      <c r="C69" s="27" t="s">
        <v>216</v>
      </c>
      <c r="D69" s="282" t="s">
        <v>489</v>
      </c>
      <c r="E69" s="27" t="s">
        <v>494</v>
      </c>
      <c r="F69" s="261" t="s">
        <v>496</v>
      </c>
      <c r="G69" s="268">
        <v>12000</v>
      </c>
    </row>
    <row r="70" spans="1:7" x14ac:dyDescent="0.55000000000000004">
      <c r="A70" s="27" t="s">
        <v>485</v>
      </c>
      <c r="B70" s="27" t="s">
        <v>146</v>
      </c>
      <c r="C70" s="27" t="s">
        <v>146</v>
      </c>
      <c r="D70" s="282" t="s">
        <v>158</v>
      </c>
      <c r="E70" s="27" t="s">
        <v>497</v>
      </c>
      <c r="F70" s="261" t="s">
        <v>498</v>
      </c>
      <c r="G70" s="268">
        <v>7500</v>
      </c>
    </row>
    <row r="71" spans="1:7" x14ac:dyDescent="0.55000000000000004">
      <c r="A71" s="27" t="s">
        <v>485</v>
      </c>
      <c r="B71" s="282" t="s">
        <v>153</v>
      </c>
      <c r="C71" s="27" t="s">
        <v>455</v>
      </c>
      <c r="D71" s="282" t="s">
        <v>219</v>
      </c>
      <c r="E71" s="27" t="s">
        <v>499</v>
      </c>
      <c r="F71" s="261" t="s">
        <v>500</v>
      </c>
      <c r="G71" s="268">
        <v>464000</v>
      </c>
    </row>
    <row r="72" spans="1:7" x14ac:dyDescent="0.55000000000000004">
      <c r="A72" s="27" t="s">
        <v>485</v>
      </c>
      <c r="B72" s="282" t="s">
        <v>153</v>
      </c>
      <c r="C72" s="27" t="s">
        <v>455</v>
      </c>
      <c r="D72" s="282" t="s">
        <v>219</v>
      </c>
      <c r="E72" s="27" t="s">
        <v>501</v>
      </c>
      <c r="F72" s="261" t="s">
        <v>502</v>
      </c>
      <c r="G72" s="268">
        <v>359000</v>
      </c>
    </row>
    <row r="73" spans="1:7" x14ac:dyDescent="0.55000000000000004">
      <c r="A73" s="27" t="s">
        <v>485</v>
      </c>
      <c r="B73" s="282" t="s">
        <v>153</v>
      </c>
      <c r="C73" s="27" t="s">
        <v>455</v>
      </c>
      <c r="D73" s="282" t="s">
        <v>219</v>
      </c>
      <c r="E73" s="27" t="s">
        <v>503</v>
      </c>
      <c r="F73" s="261" t="s">
        <v>504</v>
      </c>
      <c r="G73" s="268">
        <v>99125.25</v>
      </c>
    </row>
    <row r="74" spans="1:7" x14ac:dyDescent="0.55000000000000004">
      <c r="A74" s="33" t="s">
        <v>485</v>
      </c>
      <c r="B74" s="283" t="s">
        <v>153</v>
      </c>
      <c r="C74" s="33" t="s">
        <v>455</v>
      </c>
      <c r="D74" s="283" t="s">
        <v>219</v>
      </c>
      <c r="E74" s="33" t="s">
        <v>505</v>
      </c>
      <c r="F74" s="284" t="s">
        <v>506</v>
      </c>
      <c r="G74" s="272">
        <v>15014.91</v>
      </c>
    </row>
    <row r="75" spans="1:7" x14ac:dyDescent="0.55000000000000004">
      <c r="A75" s="267"/>
      <c r="B75" s="267"/>
      <c r="C75" s="267"/>
      <c r="D75" s="267"/>
      <c r="E75" s="267"/>
      <c r="F75" s="269" t="s">
        <v>65</v>
      </c>
      <c r="G75" s="270">
        <v>1181544.1599999999</v>
      </c>
    </row>
  </sheetData>
  <mergeCells count="3">
    <mergeCell ref="A1:G1"/>
    <mergeCell ref="A2:G2"/>
    <mergeCell ref="A3:G3"/>
  </mergeCells>
  <pageMargins left="1.1811023622047245" right="7.874015748031496E-2" top="0.55118110236220474" bottom="0.35433070866141736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L13" sqref="L13"/>
    </sheetView>
  </sheetViews>
  <sheetFormatPr defaultColWidth="9" defaultRowHeight="24" x14ac:dyDescent="0.55000000000000004"/>
  <cols>
    <col min="1" max="1" width="13.375" style="1" customWidth="1"/>
    <col min="2" max="2" width="18.875" style="1" customWidth="1"/>
    <col min="3" max="3" width="20.25" style="1" customWidth="1"/>
    <col min="4" max="4" width="14.375" style="1" customWidth="1"/>
    <col min="5" max="5" width="12.375" style="1" customWidth="1"/>
    <col min="6" max="6" width="33.25" style="1" customWidth="1"/>
    <col min="7" max="7" width="13.375" style="1" customWidth="1"/>
    <col min="8" max="16384" width="9" style="1"/>
  </cols>
  <sheetData>
    <row r="1" spans="1:7" x14ac:dyDescent="0.55000000000000004">
      <c r="A1" s="290" t="str">
        <f>'หมายเหตุ 15'!A1:G1</f>
        <v>เทศบาลตำบลยอด</v>
      </c>
      <c r="B1" s="290"/>
      <c r="C1" s="290"/>
      <c r="D1" s="290"/>
      <c r="E1" s="290"/>
      <c r="F1" s="290"/>
      <c r="G1" s="290"/>
    </row>
    <row r="2" spans="1:7" x14ac:dyDescent="0.55000000000000004">
      <c r="A2" s="290" t="s">
        <v>44</v>
      </c>
      <c r="B2" s="290"/>
      <c r="C2" s="290"/>
      <c r="D2" s="290"/>
      <c r="E2" s="290"/>
      <c r="F2" s="290"/>
      <c r="G2" s="290"/>
    </row>
    <row r="3" spans="1:7" x14ac:dyDescent="0.55000000000000004">
      <c r="A3" s="290" t="s">
        <v>69</v>
      </c>
      <c r="B3" s="290"/>
      <c r="C3" s="290"/>
      <c r="D3" s="290"/>
      <c r="E3" s="290"/>
      <c r="F3" s="290"/>
      <c r="G3" s="290"/>
    </row>
    <row r="4" spans="1:7" ht="13.5" customHeight="1" x14ac:dyDescent="0.55000000000000004"/>
    <row r="5" spans="1:7" s="3" customFormat="1" x14ac:dyDescent="0.55000000000000004">
      <c r="A5" s="3" t="s">
        <v>108</v>
      </c>
    </row>
    <row r="6" spans="1:7" s="3" customFormat="1" x14ac:dyDescent="0.55000000000000004">
      <c r="A6" s="3" t="s">
        <v>77</v>
      </c>
    </row>
    <row r="7" spans="1:7" s="2" customFormat="1" x14ac:dyDescent="0.55000000000000004">
      <c r="A7" s="43" t="s">
        <v>79</v>
      </c>
      <c r="B7" s="43" t="s">
        <v>104</v>
      </c>
      <c r="C7" s="43" t="s">
        <v>105</v>
      </c>
      <c r="D7" s="43" t="s">
        <v>106</v>
      </c>
      <c r="E7" s="43" t="s">
        <v>107</v>
      </c>
      <c r="F7" s="43" t="s">
        <v>83</v>
      </c>
      <c r="G7" s="43" t="s">
        <v>55</v>
      </c>
    </row>
    <row r="8" spans="1:7" x14ac:dyDescent="0.55000000000000004">
      <c r="A8" s="131" t="s">
        <v>209</v>
      </c>
      <c r="B8" s="131" t="s">
        <v>209</v>
      </c>
      <c r="C8" s="131" t="s">
        <v>209</v>
      </c>
      <c r="D8" s="131" t="s">
        <v>209</v>
      </c>
      <c r="E8" s="131" t="s">
        <v>209</v>
      </c>
      <c r="F8" s="131" t="s">
        <v>209</v>
      </c>
      <c r="G8" s="131" t="s">
        <v>209</v>
      </c>
    </row>
    <row r="9" spans="1:7" x14ac:dyDescent="0.55000000000000004">
      <c r="A9" s="60"/>
      <c r="B9" s="60"/>
      <c r="C9" s="60"/>
      <c r="D9" s="60"/>
      <c r="E9" s="60"/>
      <c r="F9" s="60"/>
      <c r="G9" s="61"/>
    </row>
    <row r="10" spans="1:7" x14ac:dyDescent="0.55000000000000004">
      <c r="A10" s="60"/>
      <c r="B10" s="60"/>
      <c r="C10" s="60"/>
      <c r="D10" s="60"/>
      <c r="E10" s="60"/>
      <c r="F10" s="60"/>
      <c r="G10" s="61"/>
    </row>
    <row r="11" spans="1:7" x14ac:dyDescent="0.55000000000000004">
      <c r="A11" s="60"/>
      <c r="B11" s="60"/>
      <c r="C11" s="60"/>
      <c r="D11" s="60"/>
      <c r="E11" s="60"/>
      <c r="F11" s="60"/>
      <c r="G11" s="61"/>
    </row>
    <row r="12" spans="1:7" x14ac:dyDescent="0.55000000000000004">
      <c r="A12" s="62"/>
      <c r="B12" s="62"/>
      <c r="C12" s="62"/>
      <c r="D12" s="62"/>
      <c r="E12" s="62"/>
      <c r="F12" s="62"/>
      <c r="G12" s="63"/>
    </row>
    <row r="13" spans="1:7" s="3" customFormat="1" ht="24.75" thickBot="1" x14ac:dyDescent="0.6">
      <c r="A13" s="321" t="s">
        <v>65</v>
      </c>
      <c r="B13" s="322"/>
      <c r="C13" s="322"/>
      <c r="D13" s="322"/>
      <c r="E13" s="322"/>
      <c r="F13" s="323"/>
      <c r="G13" s="57">
        <f>SUM(G8:G12)</f>
        <v>0</v>
      </c>
    </row>
    <row r="14" spans="1:7" s="3" customFormat="1" ht="33.75" customHeight="1" thickTop="1" x14ac:dyDescent="0.55000000000000004">
      <c r="A14" s="3" t="s">
        <v>98</v>
      </c>
    </row>
    <row r="15" spans="1:7" s="2" customFormat="1" x14ac:dyDescent="0.55000000000000004">
      <c r="A15" s="43" t="s">
        <v>79</v>
      </c>
      <c r="B15" s="43" t="s">
        <v>104</v>
      </c>
      <c r="C15" s="43" t="s">
        <v>105</v>
      </c>
      <c r="D15" s="43" t="s">
        <v>106</v>
      </c>
      <c r="E15" s="43" t="s">
        <v>107</v>
      </c>
      <c r="F15" s="43" t="s">
        <v>83</v>
      </c>
      <c r="G15" s="43" t="s">
        <v>55</v>
      </c>
    </row>
    <row r="16" spans="1:7" x14ac:dyDescent="0.55000000000000004">
      <c r="A16" s="131" t="s">
        <v>209</v>
      </c>
      <c r="B16" s="131" t="s">
        <v>209</v>
      </c>
      <c r="C16" s="131" t="s">
        <v>209</v>
      </c>
      <c r="D16" s="131" t="s">
        <v>209</v>
      </c>
      <c r="E16" s="131" t="s">
        <v>209</v>
      </c>
      <c r="F16" s="131" t="s">
        <v>209</v>
      </c>
      <c r="G16" s="131" t="s">
        <v>209</v>
      </c>
    </row>
    <row r="17" spans="1:7" x14ac:dyDescent="0.55000000000000004">
      <c r="A17" s="60"/>
      <c r="B17" s="60"/>
      <c r="C17" s="60"/>
      <c r="D17" s="60"/>
      <c r="E17" s="60"/>
      <c r="F17" s="60"/>
      <c r="G17" s="61"/>
    </row>
    <row r="18" spans="1:7" x14ac:dyDescent="0.55000000000000004">
      <c r="A18" s="60"/>
      <c r="B18" s="60"/>
      <c r="C18" s="60"/>
      <c r="D18" s="60"/>
      <c r="E18" s="60"/>
      <c r="F18" s="60"/>
      <c r="G18" s="61"/>
    </row>
    <row r="19" spans="1:7" x14ac:dyDescent="0.55000000000000004">
      <c r="A19" s="60"/>
      <c r="B19" s="60"/>
      <c r="C19" s="60"/>
      <c r="D19" s="60"/>
      <c r="E19" s="60"/>
      <c r="F19" s="60"/>
      <c r="G19" s="61"/>
    </row>
    <row r="20" spans="1:7" x14ac:dyDescent="0.55000000000000004">
      <c r="A20" s="62"/>
      <c r="B20" s="62"/>
      <c r="C20" s="62"/>
      <c r="D20" s="62"/>
      <c r="E20" s="62"/>
      <c r="F20" s="62"/>
      <c r="G20" s="63"/>
    </row>
    <row r="21" spans="1:7" s="3" customFormat="1" ht="24.75" thickBot="1" x14ac:dyDescent="0.6">
      <c r="A21" s="321" t="s">
        <v>65</v>
      </c>
      <c r="B21" s="322"/>
      <c r="C21" s="322"/>
      <c r="D21" s="322"/>
      <c r="E21" s="322"/>
      <c r="F21" s="323"/>
      <c r="G21" s="57">
        <f>SUM(G16:G20)</f>
        <v>0</v>
      </c>
    </row>
    <row r="22" spans="1:7" ht="24.75" thickTop="1" x14ac:dyDescent="0.55000000000000004"/>
  </sheetData>
  <mergeCells count="5">
    <mergeCell ref="A1:G1"/>
    <mergeCell ref="A2:G2"/>
    <mergeCell ref="A3:G3"/>
    <mergeCell ref="A13:F13"/>
    <mergeCell ref="A21:F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workbookViewId="0">
      <selection sqref="A1:I27"/>
    </sheetView>
  </sheetViews>
  <sheetFormatPr defaultColWidth="9" defaultRowHeight="24" x14ac:dyDescent="0.55000000000000004"/>
  <cols>
    <col min="1" max="1" width="10.125" style="1" customWidth="1"/>
    <col min="2" max="5" width="9" style="1"/>
    <col min="6" max="6" width="23.625" style="1" customWidth="1"/>
    <col min="7" max="7" width="10.875" style="1" customWidth="1"/>
    <col min="8" max="8" width="1.25" style="1" customWidth="1"/>
    <col min="9" max="9" width="11.625" style="1" customWidth="1"/>
    <col min="10" max="16384" width="9" style="1"/>
  </cols>
  <sheetData>
    <row r="1" spans="1:9" x14ac:dyDescent="0.55000000000000004">
      <c r="A1" s="290" t="str">
        <f>หมายเหตุ16!A1</f>
        <v>เทศบาลตำบลยอด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55000000000000004">
      <c r="A2" s="290" t="s">
        <v>44</v>
      </c>
      <c r="B2" s="290"/>
      <c r="C2" s="290"/>
      <c r="D2" s="290"/>
      <c r="E2" s="290"/>
      <c r="F2" s="290"/>
      <c r="G2" s="290"/>
      <c r="H2" s="290"/>
      <c r="I2" s="290"/>
    </row>
    <row r="3" spans="1:9" x14ac:dyDescent="0.55000000000000004">
      <c r="A3" s="290" t="s">
        <v>45</v>
      </c>
      <c r="B3" s="290"/>
      <c r="C3" s="290"/>
      <c r="D3" s="290"/>
      <c r="E3" s="290"/>
      <c r="F3" s="290"/>
      <c r="G3" s="290"/>
      <c r="H3" s="290"/>
      <c r="I3" s="290"/>
    </row>
    <row r="4" spans="1:9" ht="15" customHeight="1" x14ac:dyDescent="0.55000000000000004"/>
    <row r="5" spans="1:9" s="3" customFormat="1" x14ac:dyDescent="0.55000000000000004">
      <c r="A5" s="3" t="s">
        <v>109</v>
      </c>
      <c r="G5" s="2">
        <v>2561</v>
      </c>
      <c r="H5" s="2"/>
      <c r="I5" s="2">
        <v>2560</v>
      </c>
    </row>
    <row r="6" spans="1:9" x14ac:dyDescent="0.55000000000000004">
      <c r="B6" s="1" t="s">
        <v>110</v>
      </c>
      <c r="G6" s="9">
        <v>7970.87</v>
      </c>
      <c r="H6" s="9"/>
      <c r="I6" s="9">
        <v>93617.83</v>
      </c>
    </row>
    <row r="7" spans="1:9" x14ac:dyDescent="0.55000000000000004">
      <c r="B7" s="1" t="s">
        <v>178</v>
      </c>
      <c r="G7" s="9">
        <v>467132.51</v>
      </c>
      <c r="H7" s="9"/>
      <c r="I7" s="9">
        <v>615719.94999999995</v>
      </c>
    </row>
    <row r="8" spans="1:9" x14ac:dyDescent="0.55000000000000004">
      <c r="B8" s="1" t="s">
        <v>507</v>
      </c>
      <c r="G8" s="9">
        <v>50</v>
      </c>
      <c r="H8" s="9"/>
      <c r="I8" s="9">
        <v>14689</v>
      </c>
    </row>
    <row r="9" spans="1:9" x14ac:dyDescent="0.55000000000000004">
      <c r="B9" s="1" t="s">
        <v>179</v>
      </c>
      <c r="G9" s="9">
        <v>0</v>
      </c>
      <c r="H9" s="9"/>
      <c r="I9" s="9">
        <v>38625.129999999997</v>
      </c>
    </row>
    <row r="10" spans="1:9" x14ac:dyDescent="0.55000000000000004">
      <c r="B10" s="1" t="s">
        <v>508</v>
      </c>
      <c r="G10" s="9">
        <v>1045.7</v>
      </c>
      <c r="H10" s="9"/>
      <c r="I10" s="9">
        <v>873.4</v>
      </c>
    </row>
    <row r="11" spans="1:9" x14ac:dyDescent="0.55000000000000004">
      <c r="B11" s="1" t="s">
        <v>509</v>
      </c>
      <c r="G11" s="9">
        <v>1662</v>
      </c>
      <c r="H11" s="9"/>
      <c r="I11" s="9">
        <v>0</v>
      </c>
    </row>
    <row r="12" spans="1:9" x14ac:dyDescent="0.55000000000000004">
      <c r="B12" s="1" t="s">
        <v>510</v>
      </c>
      <c r="G12" s="9">
        <v>780</v>
      </c>
      <c r="H12" s="9"/>
      <c r="I12" s="9">
        <v>0</v>
      </c>
    </row>
    <row r="13" spans="1:9" x14ac:dyDescent="0.55000000000000004">
      <c r="B13" s="1" t="s">
        <v>516</v>
      </c>
      <c r="G13" s="9">
        <v>0</v>
      </c>
      <c r="H13" s="9"/>
      <c r="I13" s="9">
        <v>600</v>
      </c>
    </row>
    <row r="14" spans="1:9" x14ac:dyDescent="0.55000000000000004">
      <c r="B14" s="1" t="s">
        <v>511</v>
      </c>
      <c r="G14" s="9">
        <v>0</v>
      </c>
      <c r="H14" s="9"/>
      <c r="I14" s="9">
        <v>810</v>
      </c>
    </row>
    <row r="15" spans="1:9" x14ac:dyDescent="0.55000000000000004">
      <c r="B15" s="1" t="s">
        <v>512</v>
      </c>
      <c r="G15" s="9">
        <v>0</v>
      </c>
      <c r="H15" s="9"/>
      <c r="I15" s="9">
        <v>3605</v>
      </c>
    </row>
    <row r="16" spans="1:9" x14ac:dyDescent="0.55000000000000004">
      <c r="B16" s="1" t="s">
        <v>513</v>
      </c>
      <c r="G16" s="9">
        <v>0</v>
      </c>
      <c r="H16" s="9"/>
      <c r="I16" s="9">
        <v>4025</v>
      </c>
    </row>
    <row r="17" spans="1:9" x14ac:dyDescent="0.55000000000000004">
      <c r="B17" s="1" t="s">
        <v>514</v>
      </c>
      <c r="G17" s="9">
        <v>0</v>
      </c>
      <c r="H17" s="9"/>
      <c r="I17" s="9">
        <v>294</v>
      </c>
    </row>
    <row r="18" spans="1:9" x14ac:dyDescent="0.55000000000000004">
      <c r="B18" s="1" t="s">
        <v>515</v>
      </c>
      <c r="G18" s="9">
        <v>0</v>
      </c>
      <c r="H18" s="9"/>
      <c r="I18" s="9">
        <v>3503</v>
      </c>
    </row>
    <row r="19" spans="1:9" s="3" customFormat="1" ht="24.75" thickBot="1" x14ac:dyDescent="0.6">
      <c r="B19" s="3" t="s">
        <v>65</v>
      </c>
      <c r="G19" s="13">
        <f>SUM(G6:G18)</f>
        <v>478641.08</v>
      </c>
      <c r="H19" s="5"/>
      <c r="I19" s="13">
        <f>SUM(I6:I18)</f>
        <v>776362.30999999994</v>
      </c>
    </row>
    <row r="20" spans="1:9" ht="24.75" thickTop="1" x14ac:dyDescent="0.55000000000000004"/>
    <row r="22" spans="1:9" s="3" customFormat="1" x14ac:dyDescent="0.55000000000000004">
      <c r="A22" s="3" t="s">
        <v>111</v>
      </c>
      <c r="G22" s="2">
        <v>2561</v>
      </c>
      <c r="H22" s="2"/>
      <c r="I22" s="2">
        <v>2560</v>
      </c>
    </row>
    <row r="23" spans="1:9" x14ac:dyDescent="0.55000000000000004">
      <c r="B23" s="1" t="s">
        <v>112</v>
      </c>
      <c r="G23" s="9">
        <v>0</v>
      </c>
      <c r="H23" s="9"/>
      <c r="I23" s="9">
        <v>0</v>
      </c>
    </row>
    <row r="24" spans="1:9" x14ac:dyDescent="0.55000000000000004">
      <c r="B24" s="1" t="s">
        <v>112</v>
      </c>
      <c r="G24" s="9"/>
      <c r="H24" s="9"/>
      <c r="I24" s="9"/>
    </row>
    <row r="25" spans="1:9" x14ac:dyDescent="0.55000000000000004">
      <c r="B25" s="1" t="s">
        <v>112</v>
      </c>
      <c r="G25" s="9"/>
      <c r="H25" s="9"/>
      <c r="I25" s="9"/>
    </row>
    <row r="26" spans="1:9" s="3" customFormat="1" ht="24.75" thickBot="1" x14ac:dyDescent="0.6">
      <c r="B26" s="3" t="s">
        <v>65</v>
      </c>
      <c r="G26" s="13">
        <f>SUM(G23:G25)</f>
        <v>0</v>
      </c>
      <c r="H26" s="5"/>
      <c r="I26" s="13">
        <f>SUM(I23:I25)</f>
        <v>0</v>
      </c>
    </row>
    <row r="27" spans="1:9" ht="24.75" thickTop="1" x14ac:dyDescent="0.55000000000000004"/>
  </sheetData>
  <mergeCells count="3">
    <mergeCell ref="A1:I1"/>
    <mergeCell ref="A2:I2"/>
    <mergeCell ref="A3:I3"/>
  </mergeCells>
  <pageMargins left="0.70866141732283472" right="0.11811023622047245" top="0.35433070866141736" bottom="0.55118110236220474" header="0.31496062992125984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L16" sqref="L16"/>
    </sheetView>
  </sheetViews>
  <sheetFormatPr defaultColWidth="9" defaultRowHeight="24" x14ac:dyDescent="0.55000000000000004"/>
  <cols>
    <col min="1" max="1" width="22.25" style="1" customWidth="1"/>
    <col min="2" max="3" width="13.875" style="1" customWidth="1"/>
    <col min="4" max="4" width="16.25" style="1" customWidth="1"/>
    <col min="5" max="6" width="11.875" style="1" customWidth="1"/>
    <col min="7" max="7" width="15.875" style="1" customWidth="1"/>
    <col min="8" max="8" width="14.625" style="1" customWidth="1"/>
    <col min="9" max="16384" width="9" style="1"/>
  </cols>
  <sheetData>
    <row r="1" spans="1:10" x14ac:dyDescent="0.55000000000000004">
      <c r="A1" s="290" t="str">
        <f>'หมายเหตุ17,18'!A1:I1</f>
        <v>เทศบาลตำบลยอด</v>
      </c>
      <c r="B1" s="290"/>
      <c r="C1" s="290"/>
      <c r="D1" s="290"/>
      <c r="E1" s="290"/>
      <c r="F1" s="290"/>
      <c r="G1" s="290"/>
      <c r="H1" s="290"/>
      <c r="I1" s="39"/>
      <c r="J1" s="39"/>
    </row>
    <row r="2" spans="1:10" x14ac:dyDescent="0.55000000000000004">
      <c r="A2" s="290" t="s">
        <v>44</v>
      </c>
      <c r="B2" s="290"/>
      <c r="C2" s="290"/>
      <c r="D2" s="290"/>
      <c r="E2" s="290"/>
      <c r="F2" s="290"/>
      <c r="G2" s="290"/>
      <c r="H2" s="290"/>
      <c r="I2" s="39"/>
      <c r="J2" s="39"/>
    </row>
    <row r="3" spans="1:10" x14ac:dyDescent="0.55000000000000004">
      <c r="A3" s="290" t="s">
        <v>69</v>
      </c>
      <c r="B3" s="290"/>
      <c r="C3" s="290"/>
      <c r="D3" s="290"/>
      <c r="E3" s="290"/>
      <c r="F3" s="290"/>
      <c r="G3" s="290"/>
      <c r="H3" s="290"/>
      <c r="I3" s="39"/>
      <c r="J3" s="39"/>
    </row>
    <row r="4" spans="1:10" ht="5.25" customHeight="1" x14ac:dyDescent="0.55000000000000004"/>
    <row r="5" spans="1:10" s="3" customFormat="1" x14ac:dyDescent="0.55000000000000004">
      <c r="A5" s="3" t="s">
        <v>113</v>
      </c>
    </row>
    <row r="6" spans="1:10" s="3" customFormat="1" x14ac:dyDescent="0.55000000000000004">
      <c r="A6" s="3" t="s">
        <v>77</v>
      </c>
    </row>
    <row r="7" spans="1:10" s="2" customFormat="1" x14ac:dyDescent="0.55000000000000004">
      <c r="A7" s="294" t="s">
        <v>114</v>
      </c>
      <c r="B7" s="324" t="s">
        <v>115</v>
      </c>
      <c r="C7" s="325"/>
      <c r="D7" s="294" t="s">
        <v>116</v>
      </c>
      <c r="E7" s="293" t="s">
        <v>117</v>
      </c>
      <c r="F7" s="293"/>
      <c r="G7" s="294" t="s">
        <v>120</v>
      </c>
      <c r="H7" s="294" t="s">
        <v>121</v>
      </c>
    </row>
    <row r="8" spans="1:10" s="2" customFormat="1" x14ac:dyDescent="0.55000000000000004">
      <c r="A8" s="295"/>
      <c r="B8" s="326"/>
      <c r="C8" s="327"/>
      <c r="D8" s="295"/>
      <c r="E8" s="40" t="s">
        <v>118</v>
      </c>
      <c r="F8" s="40" t="s">
        <v>119</v>
      </c>
      <c r="G8" s="295"/>
      <c r="H8" s="295"/>
    </row>
    <row r="9" spans="1:10" x14ac:dyDescent="0.55000000000000004">
      <c r="A9" s="131"/>
      <c r="B9" s="70"/>
      <c r="C9" s="71"/>
      <c r="D9" s="59"/>
      <c r="E9" s="58"/>
      <c r="F9" s="58"/>
      <c r="G9" s="59"/>
      <c r="H9" s="58"/>
    </row>
    <row r="10" spans="1:10" ht="12" customHeight="1" x14ac:dyDescent="0.55000000000000004">
      <c r="A10" s="62"/>
      <c r="B10" s="72"/>
      <c r="C10" s="73"/>
      <c r="D10" s="63"/>
      <c r="E10" s="62"/>
      <c r="F10" s="62"/>
      <c r="G10" s="63"/>
      <c r="H10" s="62"/>
    </row>
    <row r="11" spans="1:10" s="3" customFormat="1" x14ac:dyDescent="0.55000000000000004">
      <c r="A11" s="321" t="s">
        <v>65</v>
      </c>
      <c r="B11" s="322"/>
      <c r="C11" s="323"/>
      <c r="D11" s="19">
        <f>SUM(D9:D10)</f>
        <v>0</v>
      </c>
      <c r="E11" s="41"/>
      <c r="F11" s="41"/>
      <c r="G11" s="19">
        <f>SUM(G9:G10)</f>
        <v>0</v>
      </c>
      <c r="H11" s="68"/>
    </row>
    <row r="12" spans="1:10" ht="25.5" customHeight="1" x14ac:dyDescent="0.55000000000000004">
      <c r="A12" s="42" t="s">
        <v>122</v>
      </c>
    </row>
    <row r="13" spans="1:10" s="3" customFormat="1" x14ac:dyDescent="0.55000000000000004">
      <c r="A13" s="3" t="s">
        <v>98</v>
      </c>
    </row>
    <row r="14" spans="1:10" s="2" customFormat="1" x14ac:dyDescent="0.55000000000000004">
      <c r="A14" s="294" t="s">
        <v>114</v>
      </c>
      <c r="B14" s="324" t="s">
        <v>115</v>
      </c>
      <c r="C14" s="325"/>
      <c r="D14" s="294" t="s">
        <v>116</v>
      </c>
      <c r="E14" s="293" t="s">
        <v>117</v>
      </c>
      <c r="F14" s="293"/>
      <c r="G14" s="294" t="s">
        <v>120</v>
      </c>
      <c r="H14" s="294" t="s">
        <v>121</v>
      </c>
    </row>
    <row r="15" spans="1:10" s="2" customFormat="1" x14ac:dyDescent="0.55000000000000004">
      <c r="A15" s="295"/>
      <c r="B15" s="326"/>
      <c r="C15" s="327"/>
      <c r="D15" s="295"/>
      <c r="E15" s="40" t="s">
        <v>118</v>
      </c>
      <c r="F15" s="40" t="s">
        <v>119</v>
      </c>
      <c r="G15" s="295"/>
      <c r="H15" s="295"/>
    </row>
    <row r="16" spans="1:10" x14ac:dyDescent="0.55000000000000004">
      <c r="A16" s="58"/>
      <c r="B16" s="70"/>
      <c r="C16" s="71"/>
      <c r="D16" s="58"/>
      <c r="E16" s="58"/>
      <c r="F16" s="58"/>
      <c r="G16" s="58"/>
      <c r="H16" s="58"/>
    </row>
    <row r="17" spans="1:8" ht="12.75" customHeight="1" x14ac:dyDescent="0.55000000000000004">
      <c r="A17" s="62"/>
      <c r="B17" s="72"/>
      <c r="C17" s="73"/>
      <c r="D17" s="62"/>
      <c r="E17" s="62"/>
      <c r="F17" s="62"/>
      <c r="G17" s="62"/>
      <c r="H17" s="62"/>
    </row>
    <row r="18" spans="1:8" s="3" customFormat="1" x14ac:dyDescent="0.55000000000000004">
      <c r="A18" s="321" t="s">
        <v>65</v>
      </c>
      <c r="B18" s="322"/>
      <c r="C18" s="323"/>
      <c r="D18" s="66">
        <f>SUM(D16:D17)</f>
        <v>0</v>
      </c>
      <c r="E18" s="67"/>
      <c r="F18" s="67"/>
      <c r="G18" s="66">
        <f>SUM(G16:G17)</f>
        <v>0</v>
      </c>
      <c r="H18" s="68"/>
    </row>
    <row r="19" spans="1:8" s="3" customFormat="1" ht="4.5" customHeight="1" x14ac:dyDescent="0.55000000000000004">
      <c r="A19" s="69"/>
      <c r="B19" s="69"/>
      <c r="C19" s="69"/>
      <c r="D19" s="31"/>
      <c r="E19" s="6"/>
      <c r="F19" s="6"/>
      <c r="G19" s="31"/>
      <c r="H19" s="6"/>
    </row>
    <row r="20" spans="1:8" x14ac:dyDescent="0.55000000000000004">
      <c r="A20" s="42" t="s">
        <v>122</v>
      </c>
    </row>
    <row r="24" spans="1:8" x14ac:dyDescent="0.55000000000000004">
      <c r="A24" s="328"/>
      <c r="B24" s="328"/>
      <c r="C24" s="328"/>
      <c r="D24" s="328"/>
      <c r="E24" s="328"/>
      <c r="F24" s="328"/>
      <c r="G24" s="328"/>
      <c r="H24" s="328"/>
    </row>
    <row r="25" spans="1:8" x14ac:dyDescent="0.55000000000000004">
      <c r="A25" s="328"/>
      <c r="B25" s="328"/>
      <c r="C25" s="328"/>
      <c r="D25" s="328"/>
      <c r="E25" s="328"/>
      <c r="F25" s="328"/>
      <c r="G25" s="328"/>
      <c r="H25" s="328"/>
    </row>
    <row r="26" spans="1:8" x14ac:dyDescent="0.55000000000000004">
      <c r="A26" s="328"/>
      <c r="B26" s="328"/>
      <c r="C26" s="328"/>
      <c r="D26" s="328"/>
      <c r="E26" s="328"/>
      <c r="F26" s="328"/>
      <c r="G26" s="328"/>
      <c r="H26" s="328"/>
    </row>
  </sheetData>
  <mergeCells count="26">
    <mergeCell ref="F26:H26"/>
    <mergeCell ref="F25:H25"/>
    <mergeCell ref="F24:H24"/>
    <mergeCell ref="A18:C18"/>
    <mergeCell ref="A26:B26"/>
    <mergeCell ref="A25:B25"/>
    <mergeCell ref="A24:B24"/>
    <mergeCell ref="C26:E26"/>
    <mergeCell ref="C25:E25"/>
    <mergeCell ref="C24:E24"/>
    <mergeCell ref="H7:H8"/>
    <mergeCell ref="B7:C8"/>
    <mergeCell ref="B14:C15"/>
    <mergeCell ref="A11:C11"/>
    <mergeCell ref="A1:H1"/>
    <mergeCell ref="A2:H2"/>
    <mergeCell ref="A3:H3"/>
    <mergeCell ref="A14:A15"/>
    <mergeCell ref="D14:D15"/>
    <mergeCell ref="E14:F14"/>
    <mergeCell ref="G14:G15"/>
    <mergeCell ref="H14:H15"/>
    <mergeCell ref="E7:F7"/>
    <mergeCell ref="D7:D8"/>
    <mergeCell ref="A7:A8"/>
    <mergeCell ref="G7:G8"/>
  </mergeCells>
  <pageMargins left="0.70866141732283472" right="0.70866141732283472" top="0.53" bottom="0.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Q17" sqref="Q17"/>
    </sheetView>
  </sheetViews>
  <sheetFormatPr defaultColWidth="9" defaultRowHeight="24" x14ac:dyDescent="0.55000000000000004"/>
  <cols>
    <col min="1" max="1" width="12.375" style="1" customWidth="1"/>
    <col min="2" max="2" width="9" style="1"/>
    <col min="3" max="3" width="4.875" style="1" customWidth="1"/>
    <col min="4" max="6" width="9" style="1"/>
    <col min="7" max="7" width="12.25" style="1" customWidth="1"/>
    <col min="8" max="8" width="3" style="1" customWidth="1"/>
    <col min="9" max="9" width="12.25" style="1" customWidth="1"/>
    <col min="10" max="16384" width="9" style="1"/>
  </cols>
  <sheetData>
    <row r="1" spans="1:9" x14ac:dyDescent="0.55000000000000004">
      <c r="A1" s="290" t="str">
        <f>'หมายเหตุ 19'!A1:H1</f>
        <v>เทศบาลตำบลยอด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55000000000000004">
      <c r="A2" s="290" t="s">
        <v>44</v>
      </c>
      <c r="B2" s="290"/>
      <c r="C2" s="290"/>
      <c r="D2" s="290"/>
      <c r="E2" s="290"/>
      <c r="F2" s="290"/>
      <c r="G2" s="290"/>
      <c r="H2" s="290"/>
      <c r="I2" s="290"/>
    </row>
    <row r="3" spans="1:9" x14ac:dyDescent="0.55000000000000004">
      <c r="A3" s="290" t="s">
        <v>69</v>
      </c>
      <c r="B3" s="290"/>
      <c r="C3" s="290"/>
      <c r="D3" s="290"/>
      <c r="E3" s="290"/>
      <c r="F3" s="290"/>
      <c r="G3" s="290"/>
      <c r="H3" s="290"/>
      <c r="I3" s="290"/>
    </row>
    <row r="4" spans="1:9" ht="15" customHeight="1" x14ac:dyDescent="0.55000000000000004"/>
    <row r="5" spans="1:9" s="3" customFormat="1" x14ac:dyDescent="0.55000000000000004">
      <c r="A5" s="3" t="s">
        <v>123</v>
      </c>
      <c r="G5" s="2">
        <v>2561</v>
      </c>
      <c r="H5" s="2"/>
      <c r="I5" s="2">
        <v>2560</v>
      </c>
    </row>
    <row r="6" spans="1:9" x14ac:dyDescent="0.55000000000000004">
      <c r="B6" s="1" t="s">
        <v>112</v>
      </c>
      <c r="G6" s="9">
        <v>0</v>
      </c>
      <c r="H6" s="9"/>
      <c r="I6" s="9">
        <v>0</v>
      </c>
    </row>
    <row r="7" spans="1:9" x14ac:dyDescent="0.55000000000000004">
      <c r="B7" s="1" t="s">
        <v>112</v>
      </c>
      <c r="G7" s="9"/>
      <c r="H7" s="9"/>
      <c r="I7" s="9"/>
    </row>
    <row r="8" spans="1:9" x14ac:dyDescent="0.55000000000000004">
      <c r="B8" s="1" t="s">
        <v>112</v>
      </c>
      <c r="G8" s="9"/>
      <c r="H8" s="9"/>
      <c r="I8" s="9"/>
    </row>
    <row r="9" spans="1:9" s="3" customFormat="1" ht="24.75" thickBot="1" x14ac:dyDescent="0.6">
      <c r="B9" s="3" t="s">
        <v>65</v>
      </c>
      <c r="G9" s="13">
        <f>SUM(G6:G8)</f>
        <v>0</v>
      </c>
      <c r="H9" s="5"/>
      <c r="I9" s="13">
        <f>SUM(I6:I8)</f>
        <v>0</v>
      </c>
    </row>
    <row r="10" spans="1:9" ht="24.75" thickTop="1" x14ac:dyDescent="0.55000000000000004"/>
    <row r="18" spans="1:9" x14ac:dyDescent="0.55000000000000004">
      <c r="A18" s="328"/>
      <c r="B18" s="328"/>
      <c r="C18" s="328"/>
      <c r="D18" s="328"/>
      <c r="E18" s="328"/>
      <c r="F18" s="328"/>
      <c r="G18" s="328"/>
      <c r="H18" s="328"/>
      <c r="I18" s="328"/>
    </row>
    <row r="19" spans="1:9" x14ac:dyDescent="0.55000000000000004">
      <c r="A19" s="328"/>
      <c r="B19" s="328"/>
      <c r="C19" s="328"/>
      <c r="D19" s="328"/>
      <c r="E19" s="328"/>
      <c r="F19" s="328"/>
      <c r="G19" s="328"/>
      <c r="H19" s="328"/>
      <c r="I19" s="328"/>
    </row>
    <row r="20" spans="1:9" x14ac:dyDescent="0.55000000000000004">
      <c r="A20" s="329"/>
      <c r="B20" s="329"/>
      <c r="C20" s="329"/>
      <c r="D20" s="328"/>
      <c r="E20" s="328"/>
      <c r="F20" s="328"/>
      <c r="G20" s="328"/>
      <c r="H20" s="328"/>
      <c r="I20" s="328"/>
    </row>
    <row r="21" spans="1:9" x14ac:dyDescent="0.55000000000000004">
      <c r="A21" s="329"/>
      <c r="B21" s="329"/>
      <c r="C21" s="329"/>
    </row>
  </sheetData>
  <mergeCells count="13">
    <mergeCell ref="A21:C21"/>
    <mergeCell ref="A19:C19"/>
    <mergeCell ref="A18:C18"/>
    <mergeCell ref="A20:C20"/>
    <mergeCell ref="A1:I1"/>
    <mergeCell ref="A2:I2"/>
    <mergeCell ref="A3:I3"/>
    <mergeCell ref="D20:F20"/>
    <mergeCell ref="D19:F19"/>
    <mergeCell ref="D18:F18"/>
    <mergeCell ref="G20:I20"/>
    <mergeCell ref="G19:I19"/>
    <mergeCell ref="G18:I18"/>
  </mergeCells>
  <pageMargins left="0.9055118110236221" right="0.11811023622047245" top="0.74803149606299213" bottom="0.74803149606299213" header="0.31496062992125984" footer="0.31496062992125984"/>
  <pageSetup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0"/>
  <sheetViews>
    <sheetView topLeftCell="A23" zoomScaleNormal="100" workbookViewId="0">
      <selection sqref="A1:G44"/>
    </sheetView>
  </sheetViews>
  <sheetFormatPr defaultColWidth="9" defaultRowHeight="24" x14ac:dyDescent="0.55000000000000004"/>
  <cols>
    <col min="1" max="1" width="46" style="1" customWidth="1"/>
    <col min="2" max="2" width="12.25" style="1" customWidth="1"/>
    <col min="3" max="3" width="13.375" style="1" customWidth="1"/>
    <col min="4" max="4" width="16.25" style="1" customWidth="1"/>
    <col min="5" max="5" width="12.25" style="1" customWidth="1"/>
    <col min="6" max="6" width="13.375" style="1" customWidth="1"/>
    <col min="7" max="7" width="13.875" style="1" customWidth="1"/>
    <col min="8" max="9" width="9" style="1"/>
    <col min="10" max="10" width="13.375" style="1" bestFit="1" customWidth="1"/>
    <col min="11" max="16384" width="9" style="1"/>
  </cols>
  <sheetData>
    <row r="1" spans="1:8" x14ac:dyDescent="0.55000000000000004">
      <c r="A1" s="290" t="str">
        <f>'หมายเหตุ  20'!A1:I1</f>
        <v>เทศบาลตำบลยอด</v>
      </c>
      <c r="B1" s="290"/>
      <c r="C1" s="290"/>
      <c r="D1" s="290"/>
      <c r="E1" s="290"/>
      <c r="F1" s="290"/>
      <c r="G1" s="290"/>
    </row>
    <row r="2" spans="1:8" x14ac:dyDescent="0.55000000000000004">
      <c r="A2" s="290" t="s">
        <v>44</v>
      </c>
      <c r="B2" s="290"/>
      <c r="C2" s="290"/>
      <c r="D2" s="290"/>
      <c r="E2" s="290"/>
      <c r="F2" s="290"/>
      <c r="G2" s="290"/>
    </row>
    <row r="3" spans="1:8" x14ac:dyDescent="0.55000000000000004">
      <c r="A3" s="290" t="s">
        <v>69</v>
      </c>
      <c r="B3" s="290"/>
      <c r="C3" s="290"/>
      <c r="D3" s="290"/>
      <c r="E3" s="290"/>
      <c r="F3" s="290"/>
      <c r="G3" s="290"/>
    </row>
    <row r="4" spans="1:8" ht="3.75" customHeight="1" x14ac:dyDescent="0.55000000000000004"/>
    <row r="5" spans="1:8" s="3" customFormat="1" x14ac:dyDescent="0.55000000000000004">
      <c r="A5" s="3" t="s">
        <v>124</v>
      </c>
    </row>
    <row r="6" spans="1:8" s="3" customFormat="1" x14ac:dyDescent="0.55000000000000004">
      <c r="B6" s="292">
        <v>2561</v>
      </c>
      <c r="C6" s="292"/>
      <c r="D6" s="292"/>
      <c r="E6" s="292">
        <v>2560</v>
      </c>
      <c r="F6" s="292"/>
      <c r="G6" s="292"/>
    </row>
    <row r="7" spans="1:8" x14ac:dyDescent="0.55000000000000004">
      <c r="A7" s="20" t="s">
        <v>180</v>
      </c>
      <c r="B7" s="21"/>
      <c r="C7" s="22"/>
      <c r="D7" s="278">
        <v>25744270.120000001</v>
      </c>
      <c r="E7" s="134"/>
      <c r="F7" s="135"/>
      <c r="G7" s="279">
        <v>15686666.73</v>
      </c>
      <c r="H7" s="9"/>
    </row>
    <row r="8" spans="1:8" x14ac:dyDescent="0.55000000000000004">
      <c r="A8" s="24" t="s">
        <v>125</v>
      </c>
      <c r="B8" s="21">
        <v>4036126.21</v>
      </c>
      <c r="C8" s="22"/>
      <c r="D8" s="23"/>
      <c r="E8" s="134">
        <v>6471401.8200000003</v>
      </c>
      <c r="F8" s="135"/>
      <c r="G8" s="133"/>
      <c r="H8" s="9"/>
    </row>
    <row r="9" spans="1:8" x14ac:dyDescent="0.55000000000000004">
      <c r="A9" s="24" t="s">
        <v>126</v>
      </c>
      <c r="B9" s="21"/>
      <c r="C9" s="22"/>
      <c r="D9" s="23"/>
      <c r="E9" s="134"/>
      <c r="F9" s="135"/>
      <c r="G9" s="133"/>
      <c r="H9" s="9"/>
    </row>
    <row r="10" spans="1:8" ht="26.25" x14ac:dyDescent="0.7">
      <c r="A10" s="25" t="s">
        <v>127</v>
      </c>
      <c r="B10" s="26">
        <v>1009031.55</v>
      </c>
      <c r="C10" s="22"/>
      <c r="D10" s="23"/>
      <c r="E10" s="136">
        <v>1617850.46</v>
      </c>
      <c r="F10" s="135"/>
      <c r="G10" s="133"/>
      <c r="H10" s="9"/>
    </row>
    <row r="11" spans="1:8" x14ac:dyDescent="0.55000000000000004">
      <c r="A11" s="27" t="s">
        <v>181</v>
      </c>
      <c r="B11" s="21"/>
      <c r="C11" s="22">
        <v>3027094.66</v>
      </c>
      <c r="D11" s="23"/>
      <c r="E11" s="134"/>
      <c r="F11" s="135">
        <v>4853551.3600000003</v>
      </c>
      <c r="G11" s="133"/>
      <c r="H11" s="9"/>
    </row>
    <row r="12" spans="1:8" x14ac:dyDescent="0.55000000000000004">
      <c r="A12" s="74" t="s">
        <v>182</v>
      </c>
      <c r="B12" s="21"/>
      <c r="C12" s="22">
        <v>0</v>
      </c>
      <c r="D12" s="23"/>
      <c r="E12" s="134"/>
      <c r="F12" s="135">
        <v>3218.84</v>
      </c>
      <c r="G12" s="133"/>
      <c r="H12" s="9"/>
    </row>
    <row r="13" spans="1:8" x14ac:dyDescent="0.55000000000000004">
      <c r="A13" s="132" t="s">
        <v>517</v>
      </c>
      <c r="B13" s="21"/>
      <c r="C13" s="22"/>
      <c r="D13" s="23"/>
      <c r="E13" s="134"/>
      <c r="F13" s="135">
        <v>5107032.1900000004</v>
      </c>
      <c r="G13" s="133"/>
      <c r="H13" s="9"/>
    </row>
    <row r="14" spans="1:8" x14ac:dyDescent="0.55000000000000004">
      <c r="A14" s="132" t="s">
        <v>518</v>
      </c>
      <c r="B14" s="21"/>
      <c r="C14" s="22"/>
      <c r="D14" s="23"/>
      <c r="E14" s="134"/>
      <c r="F14" s="135">
        <v>30930</v>
      </c>
      <c r="G14" s="133"/>
      <c r="H14" s="9"/>
    </row>
    <row r="15" spans="1:8" x14ac:dyDescent="0.55000000000000004">
      <c r="A15" s="132" t="s">
        <v>519</v>
      </c>
      <c r="B15" s="21"/>
      <c r="C15" s="22"/>
      <c r="D15" s="23"/>
      <c r="E15" s="134"/>
      <c r="F15" s="135">
        <v>62871</v>
      </c>
      <c r="G15" s="133"/>
      <c r="H15" s="9"/>
    </row>
    <row r="16" spans="1:8" x14ac:dyDescent="0.55000000000000004">
      <c r="A16" s="132" t="s">
        <v>520</v>
      </c>
      <c r="B16" s="21"/>
      <c r="C16" s="22">
        <v>2440</v>
      </c>
      <c r="D16" s="23"/>
      <c r="E16" s="134"/>
      <c r="F16" s="135"/>
      <c r="G16" s="133"/>
      <c r="H16" s="9"/>
    </row>
    <row r="17" spans="1:8" x14ac:dyDescent="0.55000000000000004">
      <c r="A17" s="132" t="s">
        <v>521</v>
      </c>
      <c r="B17" s="21"/>
      <c r="C17" s="22">
        <v>4025</v>
      </c>
      <c r="D17" s="23"/>
      <c r="E17" s="134"/>
      <c r="F17" s="135"/>
      <c r="G17" s="133"/>
      <c r="H17" s="9"/>
    </row>
    <row r="18" spans="1:8" x14ac:dyDescent="0.55000000000000004">
      <c r="A18" s="132" t="s">
        <v>522</v>
      </c>
      <c r="B18" s="21"/>
      <c r="C18" s="22">
        <v>28550</v>
      </c>
      <c r="D18" s="23"/>
      <c r="E18" s="134"/>
      <c r="F18" s="135"/>
      <c r="G18" s="133"/>
      <c r="H18" s="9"/>
    </row>
    <row r="19" spans="1:8" x14ac:dyDescent="0.55000000000000004">
      <c r="A19" s="132" t="s">
        <v>523</v>
      </c>
      <c r="B19" s="21"/>
      <c r="C19" s="22">
        <v>1870</v>
      </c>
      <c r="D19" s="23"/>
      <c r="E19" s="134"/>
      <c r="F19" s="135"/>
      <c r="G19" s="133"/>
      <c r="H19" s="9"/>
    </row>
    <row r="20" spans="1:8" x14ac:dyDescent="0.55000000000000004">
      <c r="A20" s="132" t="s">
        <v>525</v>
      </c>
      <c r="B20" s="21"/>
      <c r="C20" s="22">
        <v>68</v>
      </c>
      <c r="D20" s="23"/>
      <c r="E20" s="134"/>
      <c r="F20" s="135"/>
      <c r="G20" s="133"/>
      <c r="H20" s="9"/>
    </row>
    <row r="21" spans="1:8" x14ac:dyDescent="0.55000000000000004">
      <c r="A21" s="132" t="s">
        <v>524</v>
      </c>
      <c r="B21" s="21"/>
      <c r="C21" s="273">
        <v>387.75</v>
      </c>
      <c r="D21" s="274">
        <v>3064435.41</v>
      </c>
      <c r="E21" s="134"/>
      <c r="F21" s="135"/>
      <c r="G21" s="133"/>
      <c r="H21" s="9"/>
    </row>
    <row r="22" spans="1:8" x14ac:dyDescent="0.55000000000000004">
      <c r="A22" s="132"/>
      <c r="B22" s="21"/>
      <c r="C22" s="22"/>
      <c r="D22" s="23"/>
      <c r="E22" s="134"/>
      <c r="F22" s="135"/>
      <c r="G22" s="133"/>
      <c r="H22" s="9"/>
    </row>
    <row r="23" spans="1:8" ht="26.25" x14ac:dyDescent="0.7">
      <c r="A23" s="27" t="s">
        <v>183</v>
      </c>
      <c r="B23" s="21"/>
      <c r="C23" s="28"/>
      <c r="D23" s="23">
        <v>695000</v>
      </c>
      <c r="E23" s="135"/>
      <c r="F23" s="180">
        <f>SUM(F11:F21)</f>
        <v>10057603.390000001</v>
      </c>
      <c r="G23" s="181">
        <v>10057603.390000001</v>
      </c>
      <c r="H23" s="9"/>
    </row>
    <row r="24" spans="1:8" ht="26.25" x14ac:dyDescent="0.7">
      <c r="A24" s="27" t="s">
        <v>526</v>
      </c>
      <c r="B24" s="21"/>
      <c r="C24" s="28"/>
      <c r="D24" s="29">
        <v>266.43</v>
      </c>
      <c r="E24" s="134"/>
      <c r="F24" s="180"/>
      <c r="G24" s="181"/>
      <c r="H24" s="9"/>
    </row>
    <row r="25" spans="1:8" ht="26.25" x14ac:dyDescent="0.7">
      <c r="A25" s="27" t="s">
        <v>184</v>
      </c>
      <c r="B25" s="30"/>
      <c r="C25" s="31"/>
      <c r="D25" s="32">
        <f>D7+D21-D23-D24</f>
        <v>28113439.100000001</v>
      </c>
      <c r="E25" s="137"/>
      <c r="F25" s="182"/>
      <c r="G25" s="183">
        <f>SUM(G7:G23)</f>
        <v>25744270.120000001</v>
      </c>
      <c r="H25" s="9"/>
    </row>
    <row r="26" spans="1:8" ht="15.75" customHeight="1" x14ac:dyDescent="0.55000000000000004">
      <c r="A26" s="33"/>
      <c r="B26" s="34"/>
      <c r="C26" s="35"/>
      <c r="D26" s="36"/>
      <c r="E26" s="138"/>
      <c r="F26" s="139"/>
      <c r="G26" s="140"/>
    </row>
    <row r="27" spans="1:8" ht="8.25" customHeight="1" x14ac:dyDescent="0.55000000000000004"/>
    <row r="28" spans="1:8" s="3" customFormat="1" x14ac:dyDescent="0.55000000000000004">
      <c r="A28" s="3" t="s">
        <v>128</v>
      </c>
      <c r="C28" s="2">
        <v>2561</v>
      </c>
      <c r="D28" s="2"/>
      <c r="E28" s="2"/>
      <c r="F28" s="2">
        <v>2560</v>
      </c>
    </row>
    <row r="29" spans="1:8" x14ac:dyDescent="0.55000000000000004">
      <c r="A29" s="1" t="s">
        <v>129</v>
      </c>
      <c r="C29" s="9">
        <v>0</v>
      </c>
      <c r="D29" s="9"/>
      <c r="E29" s="9"/>
      <c r="F29" s="9">
        <v>0</v>
      </c>
    </row>
    <row r="30" spans="1:8" x14ac:dyDescent="0.55000000000000004">
      <c r="A30" s="1" t="s">
        <v>527</v>
      </c>
      <c r="C30" s="9">
        <v>2934587.36</v>
      </c>
      <c r="D30" s="9"/>
      <c r="E30" s="9"/>
      <c r="F30" s="9">
        <v>2449452.2200000002</v>
      </c>
    </row>
    <row r="31" spans="1:8" x14ac:dyDescent="0.55000000000000004">
      <c r="A31" s="1" t="s">
        <v>130</v>
      </c>
      <c r="C31" s="9">
        <v>26908</v>
      </c>
      <c r="D31" s="9"/>
      <c r="E31" s="9"/>
      <c r="F31" s="9">
        <v>3006.85</v>
      </c>
    </row>
    <row r="32" spans="1:8" x14ac:dyDescent="0.55000000000000004">
      <c r="A32" s="1" t="s">
        <v>131</v>
      </c>
      <c r="C32" s="9">
        <v>0</v>
      </c>
      <c r="D32" s="9"/>
      <c r="E32" s="9"/>
      <c r="F32" s="9">
        <v>1500</v>
      </c>
    </row>
    <row r="33" spans="1:6" x14ac:dyDescent="0.55000000000000004">
      <c r="A33" s="1" t="s">
        <v>132</v>
      </c>
      <c r="C33" s="9">
        <v>0</v>
      </c>
      <c r="D33" s="9"/>
      <c r="E33" s="9"/>
      <c r="F33" s="9">
        <v>0</v>
      </c>
    </row>
    <row r="34" spans="1:6" x14ac:dyDescent="0.55000000000000004">
      <c r="A34" s="1" t="s">
        <v>223</v>
      </c>
      <c r="C34" s="9">
        <v>0</v>
      </c>
      <c r="D34" s="9"/>
      <c r="E34" s="9"/>
      <c r="F34" s="9">
        <v>0</v>
      </c>
    </row>
    <row r="35" spans="1:6" x14ac:dyDescent="0.55000000000000004">
      <c r="A35" s="1" t="s">
        <v>133</v>
      </c>
      <c r="C35" s="9">
        <f>D25-C30-C31</f>
        <v>25151943.740000002</v>
      </c>
      <c r="D35" s="9"/>
      <c r="E35" s="9"/>
      <c r="F35" s="9">
        <v>23290311.050000001</v>
      </c>
    </row>
    <row r="36" spans="1:6" ht="24.75" thickBot="1" x14ac:dyDescent="0.6">
      <c r="C36" s="37">
        <f>SUM(C29:C35)</f>
        <v>28113439.100000001</v>
      </c>
      <c r="F36" s="37">
        <f>SUM(F29:F35)</f>
        <v>25744270.120000001</v>
      </c>
    </row>
    <row r="37" spans="1:6" ht="8.25" customHeight="1" thickTop="1" x14ac:dyDescent="0.55000000000000004"/>
    <row r="38" spans="1:6" x14ac:dyDescent="0.55000000000000004">
      <c r="C38" s="2">
        <v>2561</v>
      </c>
      <c r="D38" s="2"/>
      <c r="E38" s="2"/>
      <c r="F38" s="2">
        <v>2560</v>
      </c>
    </row>
    <row r="39" spans="1:6" x14ac:dyDescent="0.55000000000000004">
      <c r="A39" s="1" t="s">
        <v>134</v>
      </c>
      <c r="C39" s="9">
        <v>0</v>
      </c>
      <c r="D39" s="9"/>
      <c r="E39" s="9"/>
      <c r="F39" s="9">
        <v>0</v>
      </c>
    </row>
    <row r="40" spans="1:6" x14ac:dyDescent="0.55000000000000004">
      <c r="A40" s="38" t="s">
        <v>135</v>
      </c>
    </row>
  </sheetData>
  <mergeCells count="5">
    <mergeCell ref="E6:G6"/>
    <mergeCell ref="B6:D6"/>
    <mergeCell ref="A1:G1"/>
    <mergeCell ref="A2:G2"/>
    <mergeCell ref="A3:G3"/>
  </mergeCells>
  <pageMargins left="0.39370078740157483" right="0.11811023622047245" top="0.74803149606299213" bottom="0.74803149606299213" header="0.31496062992125984" footer="0.31496062992125984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"/>
  <sheetViews>
    <sheetView zoomScaleNormal="100" workbookViewId="0">
      <selection sqref="A1:H23"/>
    </sheetView>
  </sheetViews>
  <sheetFormatPr defaultColWidth="9" defaultRowHeight="24" x14ac:dyDescent="0.55000000000000004"/>
  <cols>
    <col min="1" max="1" width="15.875" style="1" customWidth="1"/>
    <col min="2" max="2" width="18.375" style="1" customWidth="1"/>
    <col min="3" max="3" width="55.625" style="1" customWidth="1"/>
    <col min="4" max="4" width="14.375" style="1" customWidth="1"/>
    <col min="5" max="8" width="13.375" style="1" customWidth="1"/>
    <col min="9" max="16384" width="9" style="1"/>
  </cols>
  <sheetData>
    <row r="1" spans="1:8" x14ac:dyDescent="0.55000000000000004">
      <c r="A1" s="290" t="str">
        <f>หมายเหตุ21!A1</f>
        <v>เทศบาลตำบลยอด</v>
      </c>
      <c r="B1" s="290"/>
      <c r="C1" s="290"/>
      <c r="D1" s="290"/>
      <c r="E1" s="290"/>
      <c r="F1" s="290"/>
      <c r="G1" s="290"/>
      <c r="H1" s="290"/>
    </row>
    <row r="2" spans="1:8" x14ac:dyDescent="0.55000000000000004">
      <c r="A2" s="290" t="s">
        <v>44</v>
      </c>
      <c r="B2" s="290"/>
      <c r="C2" s="290"/>
      <c r="D2" s="290"/>
      <c r="E2" s="290"/>
      <c r="F2" s="290"/>
      <c r="G2" s="290"/>
      <c r="H2" s="290"/>
    </row>
    <row r="3" spans="1:8" x14ac:dyDescent="0.55000000000000004">
      <c r="A3" s="290" t="s">
        <v>69</v>
      </c>
      <c r="B3" s="290"/>
      <c r="C3" s="290"/>
      <c r="D3" s="290"/>
      <c r="E3" s="290"/>
      <c r="F3" s="290"/>
      <c r="G3" s="290"/>
      <c r="H3" s="290"/>
    </row>
    <row r="4" spans="1:8" ht="15" customHeight="1" x14ac:dyDescent="0.55000000000000004"/>
    <row r="5" spans="1:8" s="3" customFormat="1" x14ac:dyDescent="0.55000000000000004">
      <c r="A5" s="3" t="s">
        <v>136</v>
      </c>
    </row>
    <row r="6" spans="1:8" s="3" customFormat="1" x14ac:dyDescent="0.55000000000000004">
      <c r="A6" s="3" t="s">
        <v>23</v>
      </c>
    </row>
    <row r="7" spans="1:8" s="17" customFormat="1" ht="48" x14ac:dyDescent="0.2">
      <c r="A7" s="15" t="s">
        <v>106</v>
      </c>
      <c r="B7" s="15" t="s">
        <v>107</v>
      </c>
      <c r="C7" s="15" t="s">
        <v>83</v>
      </c>
      <c r="D7" s="16" t="s">
        <v>141</v>
      </c>
      <c r="E7" s="15" t="s">
        <v>137</v>
      </c>
      <c r="F7" s="15" t="s">
        <v>138</v>
      </c>
      <c r="G7" s="15" t="s">
        <v>139</v>
      </c>
      <c r="H7" s="15" t="s">
        <v>140</v>
      </c>
    </row>
    <row r="8" spans="1:8" s="17" customFormat="1" ht="30.75" customHeight="1" x14ac:dyDescent="0.55000000000000004">
      <c r="A8" s="58" t="s">
        <v>219</v>
      </c>
      <c r="B8" s="58" t="s">
        <v>221</v>
      </c>
      <c r="C8" s="185" t="s">
        <v>529</v>
      </c>
      <c r="D8" s="186">
        <v>903000</v>
      </c>
      <c r="E8" s="187">
        <v>695000</v>
      </c>
      <c r="F8" s="187">
        <v>695000</v>
      </c>
      <c r="G8" s="59">
        <f>E8-F8</f>
        <v>0</v>
      </c>
      <c r="H8" s="187">
        <v>0</v>
      </c>
    </row>
    <row r="9" spans="1:8" ht="44.25" customHeight="1" x14ac:dyDescent="0.55000000000000004">
      <c r="A9" s="188"/>
      <c r="B9" s="190"/>
      <c r="C9" s="189"/>
      <c r="D9" s="184"/>
      <c r="E9" s="184"/>
      <c r="F9" s="184"/>
      <c r="G9" s="184"/>
      <c r="H9" s="184"/>
    </row>
    <row r="10" spans="1:8" x14ac:dyDescent="0.55000000000000004">
      <c r="A10" s="60"/>
      <c r="B10" s="62"/>
      <c r="C10" s="60"/>
      <c r="D10" s="61"/>
      <c r="E10" s="61"/>
      <c r="F10" s="61"/>
      <c r="G10" s="61"/>
      <c r="H10" s="61"/>
    </row>
    <row r="11" spans="1:8" s="3" customFormat="1" x14ac:dyDescent="0.55000000000000004">
      <c r="A11" s="321" t="s">
        <v>65</v>
      </c>
      <c r="B11" s="322"/>
      <c r="C11" s="323"/>
      <c r="D11" s="19">
        <f>SUM(D8:D10)</f>
        <v>903000</v>
      </c>
      <c r="E11" s="19">
        <f>SUM(E8:E10)</f>
        <v>695000</v>
      </c>
      <c r="F11" s="19">
        <f>SUM(F8:F10)</f>
        <v>695000</v>
      </c>
      <c r="G11" s="19">
        <f>SUM(G8:G10)</f>
        <v>0</v>
      </c>
      <c r="H11" s="19">
        <f>SUM(H8:H10)</f>
        <v>0</v>
      </c>
    </row>
    <row r="12" spans="1:8" s="3" customFormat="1" ht="31.5" customHeight="1" x14ac:dyDescent="0.55000000000000004">
      <c r="A12" s="3" t="s">
        <v>24</v>
      </c>
    </row>
    <row r="13" spans="1:8" s="17" customFormat="1" ht="45" customHeight="1" x14ac:dyDescent="0.2">
      <c r="A13" s="15" t="s">
        <v>106</v>
      </c>
      <c r="B13" s="15" t="s">
        <v>107</v>
      </c>
      <c r="C13" s="15" t="s">
        <v>83</v>
      </c>
      <c r="D13" s="16" t="s">
        <v>141</v>
      </c>
      <c r="E13" s="15" t="s">
        <v>137</v>
      </c>
      <c r="F13" s="15" t="s">
        <v>138</v>
      </c>
      <c r="G13" s="15" t="s">
        <v>139</v>
      </c>
      <c r="H13" s="15" t="s">
        <v>140</v>
      </c>
    </row>
    <row r="14" spans="1:8" ht="23.25" customHeight="1" x14ac:dyDescent="0.55000000000000004">
      <c r="A14" s="60"/>
      <c r="B14" s="60"/>
      <c r="C14" s="58"/>
      <c r="D14" s="59"/>
      <c r="E14" s="59"/>
      <c r="F14" s="59"/>
      <c r="G14" s="59"/>
      <c r="H14" s="59"/>
    </row>
    <row r="15" spans="1:8" ht="23.25" customHeight="1" x14ac:dyDescent="0.55000000000000004">
      <c r="A15" s="60"/>
      <c r="B15" s="60"/>
      <c r="C15" s="64"/>
      <c r="D15" s="65"/>
      <c r="E15" s="65"/>
      <c r="F15" s="65"/>
      <c r="G15" s="61"/>
      <c r="H15" s="65"/>
    </row>
    <row r="16" spans="1:8" ht="23.25" customHeight="1" x14ac:dyDescent="0.55000000000000004">
      <c r="A16" s="60"/>
      <c r="B16" s="60"/>
      <c r="C16" s="130"/>
      <c r="D16" s="61"/>
      <c r="E16" s="61"/>
      <c r="F16" s="61"/>
      <c r="G16" s="61"/>
      <c r="H16" s="61"/>
    </row>
    <row r="17" spans="1:8" ht="23.25" customHeight="1" x14ac:dyDescent="0.55000000000000004">
      <c r="A17" s="60"/>
      <c r="B17" s="60"/>
      <c r="C17" s="64"/>
      <c r="D17" s="61"/>
      <c r="E17" s="61"/>
      <c r="F17" s="61"/>
      <c r="G17" s="61"/>
      <c r="H17" s="61"/>
    </row>
    <row r="18" spans="1:8" ht="23.25" customHeight="1" x14ac:dyDescent="0.55000000000000004">
      <c r="A18" s="60"/>
      <c r="B18" s="60"/>
      <c r="C18" s="62"/>
      <c r="D18" s="63"/>
      <c r="E18" s="63"/>
      <c r="F18" s="63"/>
      <c r="G18" s="63"/>
      <c r="H18" s="63"/>
    </row>
    <row r="19" spans="1:8" s="3" customFormat="1" ht="23.25" customHeight="1" x14ac:dyDescent="0.55000000000000004">
      <c r="A19" s="321" t="s">
        <v>65</v>
      </c>
      <c r="B19" s="322"/>
      <c r="C19" s="323"/>
      <c r="D19" s="19">
        <f>SUM(D14:D18)</f>
        <v>0</v>
      </c>
      <c r="E19" s="19">
        <f>SUM(E14:E18)</f>
        <v>0</v>
      </c>
      <c r="F19" s="19">
        <f>SUM(F14:F18)</f>
        <v>0</v>
      </c>
      <c r="G19" s="19">
        <f>SUM(G14:G18)</f>
        <v>0</v>
      </c>
      <c r="H19" s="19">
        <f>SUM(H14:H18)</f>
        <v>0</v>
      </c>
    </row>
  </sheetData>
  <mergeCells count="5">
    <mergeCell ref="A11:C11"/>
    <mergeCell ref="A19:C19"/>
    <mergeCell ref="A1:H1"/>
    <mergeCell ref="A2:H2"/>
    <mergeCell ref="A3:H3"/>
  </mergeCells>
  <pageMargins left="0.47244094488188981" right="0.19685039370078741" top="0.59055118110236227" bottom="0.43307086614173229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"/>
  <sheetViews>
    <sheetView workbookViewId="0">
      <selection activeCell="L16" sqref="L16"/>
    </sheetView>
  </sheetViews>
  <sheetFormatPr defaultColWidth="9" defaultRowHeight="24" x14ac:dyDescent="0.55000000000000004"/>
  <cols>
    <col min="1" max="1" width="15.25" style="1" customWidth="1"/>
    <col min="2" max="2" width="15.375" style="1" customWidth="1"/>
    <col min="3" max="3" width="31" style="1" customWidth="1"/>
    <col min="4" max="4" width="14.375" style="1" customWidth="1"/>
    <col min="5" max="8" width="13.375" style="1" customWidth="1"/>
    <col min="9" max="16384" width="9" style="1"/>
  </cols>
  <sheetData>
    <row r="1" spans="1:8" x14ac:dyDescent="0.55000000000000004">
      <c r="A1" s="290" t="str">
        <f>'แนบท้าย  21'!A1:H1</f>
        <v>เทศบาลตำบลยอด</v>
      </c>
      <c r="B1" s="290"/>
      <c r="C1" s="290"/>
      <c r="D1" s="290"/>
      <c r="E1" s="290"/>
      <c r="F1" s="290"/>
      <c r="G1" s="290"/>
      <c r="H1" s="290"/>
    </row>
    <row r="2" spans="1:8" x14ac:dyDescent="0.55000000000000004">
      <c r="A2" s="290" t="s">
        <v>44</v>
      </c>
      <c r="B2" s="290"/>
      <c r="C2" s="290"/>
      <c r="D2" s="290"/>
      <c r="E2" s="290"/>
      <c r="F2" s="290"/>
      <c r="G2" s="290"/>
      <c r="H2" s="290"/>
    </row>
    <row r="3" spans="1:8" x14ac:dyDescent="0.55000000000000004">
      <c r="A3" s="290" t="s">
        <v>69</v>
      </c>
      <c r="B3" s="290"/>
      <c r="C3" s="290"/>
      <c r="D3" s="290"/>
      <c r="E3" s="290"/>
      <c r="F3" s="290"/>
      <c r="G3" s="290"/>
      <c r="H3" s="290"/>
    </row>
    <row r="4" spans="1:8" ht="15" customHeight="1" x14ac:dyDescent="0.55000000000000004"/>
    <row r="5" spans="1:8" s="3" customFormat="1" x14ac:dyDescent="0.55000000000000004">
      <c r="A5" s="3" t="s">
        <v>222</v>
      </c>
    </row>
    <row r="6" spans="1:8" s="3" customFormat="1" x14ac:dyDescent="0.55000000000000004">
      <c r="A6" s="3" t="s">
        <v>23</v>
      </c>
    </row>
    <row r="7" spans="1:8" s="17" customFormat="1" ht="48" x14ac:dyDescent="0.2">
      <c r="A7" s="15" t="s">
        <v>106</v>
      </c>
      <c r="B7" s="15" t="s">
        <v>107</v>
      </c>
      <c r="C7" s="15" t="s">
        <v>83</v>
      </c>
      <c r="D7" s="16" t="s">
        <v>141</v>
      </c>
      <c r="E7" s="15" t="s">
        <v>137</v>
      </c>
      <c r="F7" s="15" t="s">
        <v>138</v>
      </c>
      <c r="G7" s="15" t="s">
        <v>139</v>
      </c>
      <c r="H7" s="15" t="s">
        <v>140</v>
      </c>
    </row>
    <row r="8" spans="1:8" x14ac:dyDescent="0.55000000000000004">
      <c r="A8" s="131" t="s">
        <v>209</v>
      </c>
      <c r="B8" s="131" t="s">
        <v>209</v>
      </c>
      <c r="C8" s="131" t="s">
        <v>209</v>
      </c>
      <c r="D8" s="131" t="s">
        <v>209</v>
      </c>
      <c r="E8" s="131" t="s">
        <v>209</v>
      </c>
      <c r="F8" s="131" t="s">
        <v>209</v>
      </c>
      <c r="G8" s="131" t="s">
        <v>209</v>
      </c>
      <c r="H8" s="131" t="s">
        <v>209</v>
      </c>
    </row>
    <row r="9" spans="1:8" x14ac:dyDescent="0.55000000000000004">
      <c r="A9" s="60"/>
      <c r="B9" s="60"/>
      <c r="C9" s="60"/>
      <c r="D9" s="61"/>
      <c r="E9" s="61"/>
      <c r="F9" s="61"/>
      <c r="G9" s="61"/>
      <c r="H9" s="61"/>
    </row>
    <row r="10" spans="1:8" x14ac:dyDescent="0.55000000000000004">
      <c r="A10" s="60"/>
      <c r="B10" s="60"/>
      <c r="C10" s="60"/>
      <c r="D10" s="61"/>
      <c r="E10" s="61"/>
      <c r="F10" s="61"/>
      <c r="G10" s="61"/>
      <c r="H10" s="61"/>
    </row>
    <row r="11" spans="1:8" x14ac:dyDescent="0.55000000000000004">
      <c r="A11" s="62"/>
      <c r="B11" s="62"/>
      <c r="C11" s="62"/>
      <c r="D11" s="63"/>
      <c r="E11" s="63"/>
      <c r="F11" s="63"/>
      <c r="G11" s="63"/>
      <c r="H11" s="63"/>
    </row>
    <row r="12" spans="1:8" s="3" customFormat="1" x14ac:dyDescent="0.55000000000000004">
      <c r="A12" s="321" t="s">
        <v>65</v>
      </c>
      <c r="B12" s="322"/>
      <c r="C12" s="323"/>
      <c r="D12" s="19">
        <f>SUM(D8:D11)</f>
        <v>0</v>
      </c>
      <c r="E12" s="19">
        <f t="shared" ref="E12:H12" si="0">SUM(E8:E11)</f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8" s="3" customFormat="1" ht="31.5" customHeight="1" x14ac:dyDescent="0.55000000000000004">
      <c r="A13" s="3" t="s">
        <v>24</v>
      </c>
    </row>
    <row r="14" spans="1:8" s="17" customFormat="1" ht="45" customHeight="1" x14ac:dyDescent="0.2">
      <c r="A14" s="15" t="s">
        <v>106</v>
      </c>
      <c r="B14" s="15" t="s">
        <v>107</v>
      </c>
      <c r="C14" s="15" t="s">
        <v>83</v>
      </c>
      <c r="D14" s="16" t="s">
        <v>141</v>
      </c>
      <c r="E14" s="15" t="s">
        <v>137</v>
      </c>
      <c r="F14" s="15" t="s">
        <v>138</v>
      </c>
      <c r="G14" s="15" t="s">
        <v>139</v>
      </c>
      <c r="H14" s="15" t="s">
        <v>140</v>
      </c>
    </row>
    <row r="15" spans="1:8" ht="23.25" customHeight="1" x14ac:dyDescent="0.55000000000000004">
      <c r="A15" s="131" t="s">
        <v>209</v>
      </c>
      <c r="B15" s="131" t="s">
        <v>209</v>
      </c>
      <c r="C15" s="131" t="s">
        <v>209</v>
      </c>
      <c r="D15" s="131" t="s">
        <v>209</v>
      </c>
      <c r="E15" s="131" t="s">
        <v>209</v>
      </c>
      <c r="F15" s="131" t="s">
        <v>209</v>
      </c>
      <c r="G15" s="131" t="s">
        <v>209</v>
      </c>
      <c r="H15" s="131" t="s">
        <v>209</v>
      </c>
    </row>
    <row r="16" spans="1:8" ht="23.25" customHeight="1" x14ac:dyDescent="0.55000000000000004">
      <c r="A16" s="60"/>
      <c r="B16" s="60"/>
      <c r="C16" s="60"/>
      <c r="D16" s="61"/>
      <c r="E16" s="61"/>
      <c r="F16" s="61"/>
      <c r="G16" s="61"/>
      <c r="H16" s="61"/>
    </row>
    <row r="17" spans="1:8" ht="23.25" customHeight="1" x14ac:dyDescent="0.55000000000000004">
      <c r="A17" s="60"/>
      <c r="B17" s="60"/>
      <c r="C17" s="60"/>
      <c r="D17" s="61"/>
      <c r="E17" s="61"/>
      <c r="F17" s="61"/>
      <c r="G17" s="61"/>
      <c r="H17" s="61"/>
    </row>
    <row r="18" spans="1:8" ht="23.25" customHeight="1" x14ac:dyDescent="0.55000000000000004">
      <c r="A18" s="62"/>
      <c r="B18" s="62"/>
      <c r="C18" s="62"/>
      <c r="D18" s="63"/>
      <c r="E18" s="63"/>
      <c r="F18" s="63"/>
      <c r="G18" s="63"/>
      <c r="H18" s="63"/>
    </row>
    <row r="19" spans="1:8" s="3" customFormat="1" ht="23.25" customHeight="1" x14ac:dyDescent="0.55000000000000004">
      <c r="A19" s="321" t="s">
        <v>65</v>
      </c>
      <c r="B19" s="322"/>
      <c r="C19" s="323"/>
      <c r="D19" s="19">
        <f>SUM(D15:D18)</f>
        <v>0</v>
      </c>
      <c r="E19" s="19">
        <f t="shared" ref="E19:H19" si="1">SUM(E15:E18)</f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</row>
  </sheetData>
  <mergeCells count="5">
    <mergeCell ref="A1:H1"/>
    <mergeCell ref="A2:H2"/>
    <mergeCell ref="A3:H3"/>
    <mergeCell ref="A12:C12"/>
    <mergeCell ref="A19:C19"/>
  </mergeCells>
  <pageMargins left="0.45" right="0.39" top="0.74803149606299213" bottom="0.3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topLeftCell="A22" zoomScaleNormal="100" workbookViewId="0">
      <selection sqref="A1:F31"/>
    </sheetView>
  </sheetViews>
  <sheetFormatPr defaultColWidth="9" defaultRowHeight="24" x14ac:dyDescent="0.55000000000000004"/>
  <cols>
    <col min="1" max="1" width="42.875" style="1" customWidth="1"/>
    <col min="2" max="2" width="9" style="2"/>
    <col min="3" max="3" width="3" style="2" customWidth="1"/>
    <col min="4" max="4" width="13.625" style="1" customWidth="1"/>
    <col min="5" max="5" width="2.875" style="1" customWidth="1"/>
    <col min="6" max="6" width="13.625" style="1" customWidth="1"/>
    <col min="7" max="16384" width="9" style="1"/>
  </cols>
  <sheetData>
    <row r="1" spans="1:6" x14ac:dyDescent="0.55000000000000004">
      <c r="A1" s="290" t="s">
        <v>336</v>
      </c>
      <c r="B1" s="290"/>
      <c r="C1" s="290"/>
      <c r="D1" s="290"/>
      <c r="E1" s="290"/>
      <c r="F1" s="290"/>
    </row>
    <row r="2" spans="1:6" x14ac:dyDescent="0.55000000000000004">
      <c r="A2" s="290" t="s">
        <v>0</v>
      </c>
      <c r="B2" s="290"/>
      <c r="C2" s="290"/>
      <c r="D2" s="290"/>
      <c r="E2" s="290"/>
      <c r="F2" s="290"/>
    </row>
    <row r="3" spans="1:6" x14ac:dyDescent="0.55000000000000004">
      <c r="A3" s="290" t="s">
        <v>1</v>
      </c>
      <c r="B3" s="290"/>
      <c r="C3" s="290"/>
      <c r="D3" s="290"/>
      <c r="E3" s="290"/>
      <c r="F3" s="290"/>
    </row>
    <row r="4" spans="1:6" x14ac:dyDescent="0.55000000000000004">
      <c r="B4" s="2" t="s">
        <v>22</v>
      </c>
      <c r="D4" s="2" t="s">
        <v>23</v>
      </c>
      <c r="E4" s="2"/>
      <c r="F4" s="2" t="s">
        <v>24</v>
      </c>
    </row>
    <row r="5" spans="1:6" s="3" customFormat="1" ht="33" customHeight="1" thickBot="1" x14ac:dyDescent="0.6">
      <c r="A5" s="3" t="s">
        <v>2</v>
      </c>
      <c r="B5" s="2">
        <v>2</v>
      </c>
      <c r="C5" s="2"/>
      <c r="D5" s="4">
        <v>15230444.300000001</v>
      </c>
      <c r="E5" s="5"/>
      <c r="F5" s="4">
        <v>14614444.300000001</v>
      </c>
    </row>
    <row r="6" spans="1:6" s="3" customFormat="1" x14ac:dyDescent="0.55000000000000004">
      <c r="A6" s="3" t="s">
        <v>3</v>
      </c>
      <c r="B6" s="2"/>
      <c r="C6" s="2"/>
      <c r="D6" s="6"/>
      <c r="E6" s="6"/>
      <c r="F6" s="6"/>
    </row>
    <row r="7" spans="1:6" s="3" customFormat="1" x14ac:dyDescent="0.55000000000000004">
      <c r="A7" s="7" t="s">
        <v>4</v>
      </c>
      <c r="B7" s="2"/>
      <c r="C7" s="2"/>
    </row>
    <row r="8" spans="1:6" x14ac:dyDescent="0.55000000000000004">
      <c r="A8" s="8" t="s">
        <v>5</v>
      </c>
      <c r="B8" s="2">
        <v>3</v>
      </c>
      <c r="D8" s="9">
        <v>42562979.189999998</v>
      </c>
      <c r="E8" s="9"/>
      <c r="F8" s="9">
        <v>37074262.079999998</v>
      </c>
    </row>
    <row r="9" spans="1:6" x14ac:dyDescent="0.55000000000000004">
      <c r="A9" s="8" t="s">
        <v>6</v>
      </c>
      <c r="B9" s="2">
        <v>4</v>
      </c>
      <c r="D9" s="9">
        <v>0</v>
      </c>
      <c r="E9" s="9"/>
      <c r="F9" s="9">
        <v>0</v>
      </c>
    </row>
    <row r="10" spans="1:6" x14ac:dyDescent="0.55000000000000004">
      <c r="A10" s="8" t="s">
        <v>372</v>
      </c>
      <c r="B10" s="2">
        <v>5</v>
      </c>
      <c r="D10" s="9">
        <v>2934587.36</v>
      </c>
      <c r="E10" s="9"/>
      <c r="F10" s="9">
        <v>2449452.2200000002</v>
      </c>
    </row>
    <row r="11" spans="1:6" x14ac:dyDescent="0.55000000000000004">
      <c r="A11" s="8" t="s">
        <v>7</v>
      </c>
      <c r="B11" s="2">
        <v>6</v>
      </c>
      <c r="D11" s="9">
        <v>0</v>
      </c>
      <c r="E11" s="9"/>
      <c r="F11" s="9">
        <v>3696</v>
      </c>
    </row>
    <row r="12" spans="1:6" x14ac:dyDescent="0.55000000000000004">
      <c r="A12" s="8" t="s">
        <v>8</v>
      </c>
      <c r="B12" s="2">
        <v>7</v>
      </c>
      <c r="D12" s="9">
        <v>0</v>
      </c>
      <c r="E12" s="9"/>
      <c r="F12" s="9">
        <v>2400</v>
      </c>
    </row>
    <row r="13" spans="1:6" x14ac:dyDescent="0.55000000000000004">
      <c r="A13" s="8" t="s">
        <v>9</v>
      </c>
      <c r="B13" s="2">
        <v>8</v>
      </c>
      <c r="D13" s="9">
        <v>26908</v>
      </c>
      <c r="E13" s="9"/>
      <c r="F13" s="9">
        <v>3006.85</v>
      </c>
    </row>
    <row r="14" spans="1:6" x14ac:dyDescent="0.55000000000000004">
      <c r="A14" s="8" t="s">
        <v>10</v>
      </c>
      <c r="B14" s="2">
        <v>9</v>
      </c>
      <c r="D14" s="9">
        <v>0</v>
      </c>
      <c r="E14" s="9"/>
      <c r="F14" s="9">
        <v>0</v>
      </c>
    </row>
    <row r="15" spans="1:6" x14ac:dyDescent="0.55000000000000004">
      <c r="A15" s="8" t="s">
        <v>11</v>
      </c>
      <c r="B15" s="2">
        <v>10</v>
      </c>
      <c r="D15" s="9">
        <v>160800</v>
      </c>
      <c r="E15" s="9"/>
      <c r="F15" s="9">
        <v>160800</v>
      </c>
    </row>
    <row r="16" spans="1:6" x14ac:dyDescent="0.55000000000000004">
      <c r="A16" s="8" t="s">
        <v>12</v>
      </c>
      <c r="B16" s="2">
        <v>11</v>
      </c>
      <c r="D16" s="9">
        <v>0</v>
      </c>
      <c r="E16" s="9"/>
      <c r="F16" s="9">
        <v>1500</v>
      </c>
    </row>
    <row r="17" spans="1:6" x14ac:dyDescent="0.55000000000000004">
      <c r="A17" s="8" t="s">
        <v>13</v>
      </c>
      <c r="B17" s="2">
        <v>12</v>
      </c>
      <c r="D17" s="9">
        <v>0</v>
      </c>
      <c r="E17" s="9"/>
      <c r="F17" s="9">
        <v>0</v>
      </c>
    </row>
    <row r="18" spans="1:6" x14ac:dyDescent="0.55000000000000004">
      <c r="A18" s="8" t="s">
        <v>14</v>
      </c>
      <c r="B18" s="2">
        <v>13</v>
      </c>
      <c r="D18" s="9">
        <v>0</v>
      </c>
      <c r="E18" s="9"/>
      <c r="F18" s="9">
        <v>0</v>
      </c>
    </row>
    <row r="19" spans="1:6" x14ac:dyDescent="0.55000000000000004">
      <c r="A19" s="10" t="s">
        <v>15</v>
      </c>
      <c r="D19" s="11">
        <f>SUM(D8:D18)</f>
        <v>45685274.549999997</v>
      </c>
      <c r="E19" s="5"/>
      <c r="F19" s="11">
        <f>SUM(F8:F18)</f>
        <v>39695117.149999999</v>
      </c>
    </row>
    <row r="20" spans="1:6" x14ac:dyDescent="0.55000000000000004">
      <c r="A20" s="7" t="s">
        <v>16</v>
      </c>
      <c r="D20" s="9"/>
      <c r="E20" s="9"/>
      <c r="F20" s="9"/>
    </row>
    <row r="21" spans="1:6" x14ac:dyDescent="0.55000000000000004">
      <c r="A21" s="8" t="s">
        <v>17</v>
      </c>
      <c r="B21" s="2">
        <v>2</v>
      </c>
      <c r="D21" s="9">
        <v>0</v>
      </c>
      <c r="E21" s="9"/>
      <c r="F21" s="9">
        <v>0</v>
      </c>
    </row>
    <row r="22" spans="1:6" x14ac:dyDescent="0.55000000000000004">
      <c r="A22" s="8" t="s">
        <v>18</v>
      </c>
      <c r="D22" s="9"/>
      <c r="E22" s="9"/>
      <c r="F22" s="9">
        <v>0</v>
      </c>
    </row>
    <row r="23" spans="1:6" x14ac:dyDescent="0.55000000000000004">
      <c r="A23" s="8" t="s">
        <v>20</v>
      </c>
      <c r="B23" s="2">
        <v>14</v>
      </c>
      <c r="D23" s="9">
        <v>0</v>
      </c>
      <c r="E23" s="9"/>
      <c r="F23" s="9">
        <v>0</v>
      </c>
    </row>
    <row r="24" spans="1:6" x14ac:dyDescent="0.55000000000000004">
      <c r="A24" s="10" t="s">
        <v>21</v>
      </c>
      <c r="D24" s="11">
        <f>SUM(D21:D23)</f>
        <v>0</v>
      </c>
      <c r="E24" s="5"/>
      <c r="F24" s="11">
        <f>SUM(F21:F23)</f>
        <v>0</v>
      </c>
    </row>
    <row r="25" spans="1:6" s="3" customFormat="1" ht="24.75" thickBot="1" x14ac:dyDescent="0.6">
      <c r="A25" s="3" t="s">
        <v>19</v>
      </c>
      <c r="B25" s="2"/>
      <c r="C25" s="2"/>
      <c r="D25" s="12">
        <f>D19+D24</f>
        <v>45685274.549999997</v>
      </c>
      <c r="E25" s="5"/>
      <c r="F25" s="12">
        <f>F19+F24</f>
        <v>39695117.149999999</v>
      </c>
    </row>
    <row r="26" spans="1:6" x14ac:dyDescent="0.55000000000000004">
      <c r="A26" s="3" t="s">
        <v>25</v>
      </c>
    </row>
    <row r="29" spans="1:6" x14ac:dyDescent="0.55000000000000004">
      <c r="A29" s="1" t="s">
        <v>542</v>
      </c>
      <c r="D29" s="1" t="s">
        <v>543</v>
      </c>
    </row>
    <row r="30" spans="1:6" x14ac:dyDescent="0.55000000000000004">
      <c r="A30" s="1" t="s">
        <v>544</v>
      </c>
      <c r="D30" s="1" t="s">
        <v>545</v>
      </c>
    </row>
    <row r="31" spans="1:6" x14ac:dyDescent="0.55000000000000004">
      <c r="A31" s="1" t="s">
        <v>546</v>
      </c>
      <c r="D31" s="1" t="s">
        <v>534</v>
      </c>
    </row>
  </sheetData>
  <mergeCells count="3">
    <mergeCell ref="A1:F1"/>
    <mergeCell ref="A2:F2"/>
    <mergeCell ref="A3:F3"/>
  </mergeCells>
  <pageMargins left="0.74803149606299213" right="0.31496062992125984" top="0.74803149606299213" bottom="0.74803149606299213" header="0.31496062992125984" footer="0.31496062992125984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34"/>
  <sheetViews>
    <sheetView topLeftCell="A18" zoomScale="86" zoomScaleNormal="86" workbookViewId="0">
      <selection sqref="A1:R37"/>
    </sheetView>
  </sheetViews>
  <sheetFormatPr defaultRowHeight="18.75" x14ac:dyDescent="0.45"/>
  <cols>
    <col min="1" max="1" width="21.375" style="142" customWidth="1"/>
    <col min="2" max="2" width="15.375" style="141" customWidth="1"/>
    <col min="3" max="3" width="12.875" style="141" customWidth="1"/>
    <col min="4" max="4" width="11.375" style="141" customWidth="1"/>
    <col min="5" max="5" width="13" style="141" customWidth="1"/>
    <col min="6" max="6" width="10.875" style="141" customWidth="1"/>
    <col min="7" max="7" width="12.25" style="141" customWidth="1"/>
    <col min="8" max="8" width="11" style="141" customWidth="1"/>
    <col min="9" max="9" width="9.375" style="141" customWidth="1"/>
    <col min="10" max="10" width="7.25" style="141" customWidth="1"/>
    <col min="11" max="11" width="10" style="141" customWidth="1"/>
    <col min="12" max="12" width="9.875" style="141" customWidth="1"/>
    <col min="13" max="13" width="12.875" style="141" customWidth="1"/>
    <col min="14" max="14" width="11.625" style="141" customWidth="1"/>
    <col min="15" max="15" width="6" style="141" customWidth="1"/>
    <col min="16" max="16" width="6.375" style="141" customWidth="1"/>
    <col min="17" max="17" width="13" style="141" customWidth="1"/>
    <col min="18" max="18" width="12" style="142" customWidth="1"/>
    <col min="19" max="16384" width="9" style="142"/>
  </cols>
  <sheetData>
    <row r="1" spans="1:18" ht="20.100000000000001" customHeight="1" x14ac:dyDescent="0.5">
      <c r="A1" s="330" t="s">
        <v>336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143"/>
      <c r="R1" s="144"/>
    </row>
    <row r="2" spans="1:18" ht="20.100000000000001" customHeight="1" x14ac:dyDescent="0.5">
      <c r="A2" s="330" t="s">
        <v>144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143"/>
      <c r="R2" s="145"/>
    </row>
    <row r="3" spans="1:18" ht="22.5" customHeight="1" x14ac:dyDescent="0.5">
      <c r="A3" s="331" t="s">
        <v>234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143"/>
      <c r="R3" s="145"/>
    </row>
    <row r="4" spans="1:18" s="147" customFormat="1" ht="20.100000000000001" customHeight="1" x14ac:dyDescent="0.45">
      <c r="A4" s="146"/>
      <c r="B4" s="332" t="s">
        <v>142</v>
      </c>
      <c r="C4" s="335" t="s">
        <v>224</v>
      </c>
      <c r="D4" s="338" t="s">
        <v>145</v>
      </c>
      <c r="E4" s="335" t="s">
        <v>65</v>
      </c>
      <c r="F4" s="332" t="s">
        <v>146</v>
      </c>
      <c r="G4" s="335" t="s">
        <v>225</v>
      </c>
      <c r="H4" s="332" t="s">
        <v>147</v>
      </c>
      <c r="I4" s="332" t="s">
        <v>148</v>
      </c>
      <c r="J4" s="335" t="s">
        <v>149</v>
      </c>
      <c r="K4" s="335" t="s">
        <v>150</v>
      </c>
      <c r="L4" s="335" t="s">
        <v>151</v>
      </c>
      <c r="M4" s="335" t="s">
        <v>152</v>
      </c>
      <c r="N4" s="335" t="s">
        <v>153</v>
      </c>
      <c r="O4" s="332" t="s">
        <v>268</v>
      </c>
      <c r="P4" s="335" t="s">
        <v>154</v>
      </c>
      <c r="Q4" s="335" t="s">
        <v>143</v>
      </c>
      <c r="R4" s="335" t="s">
        <v>65</v>
      </c>
    </row>
    <row r="5" spans="1:18" s="147" customFormat="1" ht="20.100000000000001" customHeight="1" x14ac:dyDescent="0.45">
      <c r="A5" s="148"/>
      <c r="B5" s="333"/>
      <c r="C5" s="336"/>
      <c r="D5" s="339"/>
      <c r="E5" s="336"/>
      <c r="F5" s="333"/>
      <c r="G5" s="336"/>
      <c r="H5" s="333"/>
      <c r="I5" s="333"/>
      <c r="J5" s="336"/>
      <c r="K5" s="336"/>
      <c r="L5" s="336"/>
      <c r="M5" s="336"/>
      <c r="N5" s="336"/>
      <c r="O5" s="333"/>
      <c r="P5" s="336"/>
      <c r="Q5" s="336"/>
      <c r="R5" s="336"/>
    </row>
    <row r="6" spans="1:18" s="147" customFormat="1" ht="20.100000000000001" customHeight="1" x14ac:dyDescent="0.45">
      <c r="A6" s="149"/>
      <c r="B6" s="334"/>
      <c r="C6" s="337"/>
      <c r="D6" s="340"/>
      <c r="E6" s="337"/>
      <c r="F6" s="334"/>
      <c r="G6" s="337"/>
      <c r="H6" s="334"/>
      <c r="I6" s="334"/>
      <c r="J6" s="337"/>
      <c r="K6" s="337"/>
      <c r="L6" s="337"/>
      <c r="M6" s="337"/>
      <c r="N6" s="337"/>
      <c r="O6" s="334"/>
      <c r="P6" s="337"/>
      <c r="Q6" s="337"/>
      <c r="R6" s="337"/>
    </row>
    <row r="7" spans="1:18" ht="20.100000000000001" customHeight="1" x14ac:dyDescent="0.45">
      <c r="A7" s="150" t="s">
        <v>227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1:18" ht="20.100000000000001" customHeight="1" x14ac:dyDescent="0.45">
      <c r="A8" s="152" t="s">
        <v>143</v>
      </c>
      <c r="B8" s="153">
        <v>4882000</v>
      </c>
      <c r="C8" s="153">
        <v>4360486.79</v>
      </c>
      <c r="D8" s="153">
        <v>0</v>
      </c>
      <c r="E8" s="153">
        <f>C8+D8</f>
        <v>4360486.79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4360486.79</v>
      </c>
      <c r="R8" s="153">
        <f t="shared" ref="R8:R18" si="0">F8+G8+H8+I8+J8+K8+L8+M8+N8+O8+P8+Q8</f>
        <v>4360486.79</v>
      </c>
    </row>
    <row r="9" spans="1:18" ht="20.100000000000001" customHeight="1" x14ac:dyDescent="0.45">
      <c r="A9" s="152" t="s">
        <v>228</v>
      </c>
      <c r="B9" s="153">
        <v>2624640</v>
      </c>
      <c r="C9" s="153">
        <v>2160960</v>
      </c>
      <c r="D9" s="153">
        <v>0</v>
      </c>
      <c r="E9" s="153">
        <v>2160960</v>
      </c>
      <c r="F9" s="153">
        <v>2160960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f t="shared" si="0"/>
        <v>2160960</v>
      </c>
    </row>
    <row r="10" spans="1:18" ht="20.100000000000001" customHeight="1" x14ac:dyDescent="0.45">
      <c r="A10" s="152" t="s">
        <v>176</v>
      </c>
      <c r="B10" s="153">
        <v>9153460</v>
      </c>
      <c r="C10" s="153">
        <v>7564098</v>
      </c>
      <c r="D10" s="153">
        <v>0</v>
      </c>
      <c r="E10" s="153">
        <f t="shared" ref="E10:E15" si="1">C10+D10</f>
        <v>7564098</v>
      </c>
      <c r="F10" s="153">
        <v>3780672</v>
      </c>
      <c r="G10" s="153">
        <v>654060</v>
      </c>
      <c r="H10" s="153">
        <v>2307006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822360</v>
      </c>
      <c r="O10" s="153">
        <v>0</v>
      </c>
      <c r="P10" s="153">
        <v>0</v>
      </c>
      <c r="Q10" s="153">
        <v>0</v>
      </c>
      <c r="R10" s="153">
        <f t="shared" si="0"/>
        <v>7564098</v>
      </c>
    </row>
    <row r="11" spans="1:18" ht="20.100000000000001" customHeight="1" x14ac:dyDescent="0.45">
      <c r="A11" s="152" t="s">
        <v>229</v>
      </c>
      <c r="B11" s="153">
        <v>732200</v>
      </c>
      <c r="C11" s="153">
        <v>435755</v>
      </c>
      <c r="D11" s="153">
        <v>0</v>
      </c>
      <c r="E11" s="153">
        <f t="shared" si="1"/>
        <v>435755</v>
      </c>
      <c r="F11" s="153">
        <v>282525</v>
      </c>
      <c r="G11" s="153">
        <v>43550</v>
      </c>
      <c r="H11" s="153">
        <v>36000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73680</v>
      </c>
      <c r="O11" s="153">
        <v>0</v>
      </c>
      <c r="P11" s="153">
        <v>0</v>
      </c>
      <c r="Q11" s="153">
        <v>0</v>
      </c>
      <c r="R11" s="153">
        <f t="shared" si="0"/>
        <v>435755</v>
      </c>
    </row>
    <row r="12" spans="1:18" ht="20.100000000000001" customHeight="1" x14ac:dyDescent="0.45">
      <c r="A12" s="152" t="s">
        <v>230</v>
      </c>
      <c r="B12" s="153">
        <v>4798200</v>
      </c>
      <c r="C12" s="153">
        <v>2774502.41</v>
      </c>
      <c r="D12" s="153">
        <v>0</v>
      </c>
      <c r="E12" s="153">
        <f t="shared" si="1"/>
        <v>2774502.41</v>
      </c>
      <c r="F12" s="153">
        <v>571765</v>
      </c>
      <c r="G12" s="153">
        <v>461019</v>
      </c>
      <c r="H12" s="153">
        <v>1113945.6499999999</v>
      </c>
      <c r="I12" s="153">
        <v>3594</v>
      </c>
      <c r="J12" s="153">
        <v>0</v>
      </c>
      <c r="K12" s="153">
        <v>16185</v>
      </c>
      <c r="L12" s="153">
        <v>229495</v>
      </c>
      <c r="M12" s="153">
        <v>136746</v>
      </c>
      <c r="N12" s="153">
        <v>241752.76</v>
      </c>
      <c r="O12" s="153">
        <v>0</v>
      </c>
      <c r="P12" s="153">
        <v>0</v>
      </c>
      <c r="Q12" s="153">
        <v>0</v>
      </c>
      <c r="R12" s="153">
        <f>F12+G12+H12+I12+J12+K12+L12+M12+N12+O12+P12+Q12</f>
        <v>2774502.41</v>
      </c>
    </row>
    <row r="13" spans="1:18" ht="20.100000000000001" customHeight="1" x14ac:dyDescent="0.45">
      <c r="A13" s="152" t="s">
        <v>159</v>
      </c>
      <c r="B13" s="153">
        <v>1540900</v>
      </c>
      <c r="C13" s="153">
        <v>1269953.3799999999</v>
      </c>
      <c r="D13" s="153">
        <v>0</v>
      </c>
      <c r="E13" s="153">
        <f t="shared" si="1"/>
        <v>1269953.3799999999</v>
      </c>
      <c r="F13" s="153">
        <v>353029</v>
      </c>
      <c r="G13" s="153">
        <v>56300</v>
      </c>
      <c r="H13" s="153">
        <v>701159.38</v>
      </c>
      <c r="I13" s="153">
        <v>68743</v>
      </c>
      <c r="J13" s="153">
        <v>0</v>
      </c>
      <c r="K13" s="153">
        <v>0</v>
      </c>
      <c r="L13" s="153">
        <v>0</v>
      </c>
      <c r="M13" s="153">
        <v>0</v>
      </c>
      <c r="N13" s="153">
        <v>90722</v>
      </c>
      <c r="O13" s="153">
        <v>0</v>
      </c>
      <c r="P13" s="153">
        <v>0</v>
      </c>
      <c r="Q13" s="153">
        <v>0</v>
      </c>
      <c r="R13" s="153">
        <f t="shared" si="0"/>
        <v>1269953.3799999999</v>
      </c>
    </row>
    <row r="14" spans="1:18" ht="20.100000000000001" customHeight="1" x14ac:dyDescent="0.45">
      <c r="A14" s="152" t="s">
        <v>160</v>
      </c>
      <c r="B14" s="153">
        <v>356000</v>
      </c>
      <c r="C14" s="153">
        <v>292575.96000000002</v>
      </c>
      <c r="D14" s="153">
        <v>0</v>
      </c>
      <c r="E14" s="153">
        <f t="shared" si="1"/>
        <v>292575.96000000002</v>
      </c>
      <c r="F14" s="153">
        <v>292575.96000000002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f t="shared" si="0"/>
        <v>292575.96000000002</v>
      </c>
    </row>
    <row r="15" spans="1:18" ht="20.100000000000001" customHeight="1" x14ac:dyDescent="0.45">
      <c r="A15" s="152" t="s">
        <v>246</v>
      </c>
      <c r="B15" s="153">
        <v>944600</v>
      </c>
      <c r="C15" s="153">
        <v>925000</v>
      </c>
      <c r="D15" s="153">
        <v>0</v>
      </c>
      <c r="E15" s="153">
        <f t="shared" si="1"/>
        <v>925000</v>
      </c>
      <c r="F15" s="153">
        <v>32000</v>
      </c>
      <c r="G15" s="153">
        <v>0</v>
      </c>
      <c r="H15" s="153">
        <v>885000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8000</v>
      </c>
      <c r="O15" s="153">
        <v>0</v>
      </c>
      <c r="P15" s="153">
        <v>0</v>
      </c>
      <c r="Q15" s="153">
        <v>0</v>
      </c>
      <c r="R15" s="153">
        <f t="shared" si="0"/>
        <v>925000</v>
      </c>
    </row>
    <row r="16" spans="1:18" ht="17.25" customHeight="1" x14ac:dyDescent="0.45">
      <c r="A16" s="152" t="s">
        <v>245</v>
      </c>
      <c r="B16" s="153">
        <v>4331000</v>
      </c>
      <c r="C16" s="153">
        <v>4019500</v>
      </c>
      <c r="D16" s="153">
        <v>0</v>
      </c>
      <c r="E16" s="153">
        <f>C16+D16</f>
        <v>4019500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4019500</v>
      </c>
      <c r="O16" s="153">
        <v>0</v>
      </c>
      <c r="P16" s="153">
        <v>0</v>
      </c>
      <c r="Q16" s="153">
        <v>0</v>
      </c>
      <c r="R16" s="153">
        <f t="shared" si="0"/>
        <v>4019500</v>
      </c>
    </row>
    <row r="17" spans="1:18" ht="19.5" x14ac:dyDescent="0.45">
      <c r="A17" s="152" t="s">
        <v>161</v>
      </c>
      <c r="B17" s="153">
        <v>20000</v>
      </c>
      <c r="C17" s="153">
        <v>0</v>
      </c>
      <c r="D17" s="153">
        <v>0</v>
      </c>
      <c r="E17" s="153">
        <f t="shared" ref="E17:E18" si="2">C17+D17</f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f t="shared" si="0"/>
        <v>0</v>
      </c>
    </row>
    <row r="18" spans="1:18" ht="19.5" x14ac:dyDescent="0.45">
      <c r="A18" s="155" t="s">
        <v>162</v>
      </c>
      <c r="B18" s="156">
        <v>1127000</v>
      </c>
      <c r="C18" s="153">
        <v>1064000</v>
      </c>
      <c r="D18" s="153">
        <v>0</v>
      </c>
      <c r="E18" s="153">
        <f t="shared" si="2"/>
        <v>1064000</v>
      </c>
      <c r="F18" s="153">
        <v>50000</v>
      </c>
      <c r="G18" s="153">
        <v>30000</v>
      </c>
      <c r="H18" s="153">
        <v>819000</v>
      </c>
      <c r="I18" s="153">
        <v>120000</v>
      </c>
      <c r="J18" s="153">
        <v>0</v>
      </c>
      <c r="K18" s="153">
        <v>0</v>
      </c>
      <c r="L18" s="153">
        <v>0</v>
      </c>
      <c r="M18" s="156">
        <v>45000</v>
      </c>
      <c r="N18" s="153">
        <v>0</v>
      </c>
      <c r="O18" s="153">
        <v>0</v>
      </c>
      <c r="P18" s="153">
        <v>0</v>
      </c>
      <c r="Q18" s="153">
        <v>0</v>
      </c>
      <c r="R18" s="153">
        <f t="shared" si="0"/>
        <v>1064000</v>
      </c>
    </row>
    <row r="19" spans="1:18" ht="20.25" thickBot="1" x14ac:dyDescent="0.5">
      <c r="A19" s="157" t="s">
        <v>231</v>
      </c>
      <c r="B19" s="158">
        <f>SUM(B8:B18)</f>
        <v>30510000</v>
      </c>
      <c r="C19" s="158">
        <f>SUM(C8:C18)</f>
        <v>24866831.539999999</v>
      </c>
      <c r="D19" s="158">
        <f>SUM(D8:D18)</f>
        <v>0</v>
      </c>
      <c r="E19" s="158">
        <f>SUM(E8:E18)</f>
        <v>24866831.539999999</v>
      </c>
      <c r="F19" s="158">
        <f t="shared" ref="F19:O19" si="3">SUM(F8:F18)</f>
        <v>7523526.96</v>
      </c>
      <c r="G19" s="158">
        <f>SUM(G8:G18)</f>
        <v>1244929</v>
      </c>
      <c r="H19" s="158">
        <f>SUM(H8:H18)</f>
        <v>5862111.0299999993</v>
      </c>
      <c r="I19" s="158">
        <f>SUM(I8:I18)</f>
        <v>192337</v>
      </c>
      <c r="J19" s="158">
        <f t="shared" si="3"/>
        <v>0</v>
      </c>
      <c r="K19" s="158">
        <f t="shared" si="3"/>
        <v>16185</v>
      </c>
      <c r="L19" s="158">
        <f t="shared" si="3"/>
        <v>229495</v>
      </c>
      <c r="M19" s="158">
        <f t="shared" si="3"/>
        <v>181746</v>
      </c>
      <c r="N19" s="158">
        <f t="shared" ref="N19" si="4">SUM(N8:N18)</f>
        <v>5256014.76</v>
      </c>
      <c r="O19" s="158">
        <f t="shared" si="3"/>
        <v>0</v>
      </c>
      <c r="P19" s="158">
        <f>SUM(P8:P18)</f>
        <v>0</v>
      </c>
      <c r="Q19" s="158">
        <f t="shared" ref="Q19" si="5">SUM(Q8:Q18)</f>
        <v>4360486.79</v>
      </c>
      <c r="R19" s="158">
        <f>SUM(R8:R18)</f>
        <v>24866831.539999999</v>
      </c>
    </row>
    <row r="20" spans="1:18" ht="20.25" thickTop="1" x14ac:dyDescent="0.45">
      <c r="A20" s="159" t="s">
        <v>163</v>
      </c>
      <c r="B20" s="160"/>
      <c r="C20" s="160"/>
      <c r="D20" s="160"/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19.5" x14ac:dyDescent="0.45">
      <c r="A21" s="162" t="s">
        <v>164</v>
      </c>
      <c r="B21" s="153">
        <v>100000</v>
      </c>
      <c r="C21" s="153">
        <v>127551.86</v>
      </c>
      <c r="D21" s="153">
        <v>0</v>
      </c>
      <c r="E21" s="153">
        <f>C21+D21</f>
        <v>127551.86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19.5" x14ac:dyDescent="0.45">
      <c r="A22" s="162" t="s">
        <v>165</v>
      </c>
      <c r="B22" s="153">
        <v>25000</v>
      </c>
      <c r="C22" s="153">
        <v>40901</v>
      </c>
      <c r="D22" s="153">
        <v>0</v>
      </c>
      <c r="E22" s="153">
        <f t="shared" ref="E22:E29" si="6">C22+D22</f>
        <v>40901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19.5" x14ac:dyDescent="0.45">
      <c r="A23" s="162" t="s">
        <v>186</v>
      </c>
      <c r="B23" s="153">
        <v>300000</v>
      </c>
      <c r="C23" s="153">
        <v>249381.91</v>
      </c>
      <c r="D23" s="153">
        <v>0</v>
      </c>
      <c r="E23" s="153">
        <f t="shared" si="6"/>
        <v>249381.91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1:18" ht="19.5" x14ac:dyDescent="0.45">
      <c r="A24" s="162" t="s">
        <v>232</v>
      </c>
      <c r="B24" s="153">
        <v>0</v>
      </c>
      <c r="C24" s="153">
        <v>0</v>
      </c>
      <c r="D24" s="153">
        <v>0</v>
      </c>
      <c r="E24" s="153">
        <f t="shared" si="6"/>
        <v>0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19.5" x14ac:dyDescent="0.45">
      <c r="A25" s="162" t="s">
        <v>166</v>
      </c>
      <c r="B25" s="153">
        <v>85000</v>
      </c>
      <c r="C25" s="153">
        <v>100910</v>
      </c>
      <c r="D25" s="153">
        <v>0</v>
      </c>
      <c r="E25" s="153">
        <f t="shared" si="6"/>
        <v>100910</v>
      </c>
      <c r="F25" s="16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1:18" ht="19.5" x14ac:dyDescent="0.45">
      <c r="A26" s="162" t="s">
        <v>167</v>
      </c>
      <c r="B26" s="153">
        <v>0</v>
      </c>
      <c r="C26" s="153">
        <v>0</v>
      </c>
      <c r="D26" s="153">
        <v>0</v>
      </c>
      <c r="E26" s="153">
        <f t="shared" si="6"/>
        <v>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18" ht="19.5" x14ac:dyDescent="0.45">
      <c r="A27" s="162" t="s">
        <v>168</v>
      </c>
      <c r="B27" s="153">
        <v>13000000</v>
      </c>
      <c r="C27" s="153">
        <v>14185731.98</v>
      </c>
      <c r="D27" s="153">
        <v>0</v>
      </c>
      <c r="E27" s="153">
        <f t="shared" si="6"/>
        <v>14185731.98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1:18" ht="19.5" x14ac:dyDescent="0.45">
      <c r="A28" s="162" t="s">
        <v>233</v>
      </c>
      <c r="B28" s="153">
        <v>17000000</v>
      </c>
      <c r="C28" s="153">
        <v>14198481</v>
      </c>
      <c r="D28" s="153">
        <v>0</v>
      </c>
      <c r="E28" s="153">
        <f t="shared" si="6"/>
        <v>14198481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1:18" ht="19.5" x14ac:dyDescent="0.45">
      <c r="A29" s="162" t="s">
        <v>82</v>
      </c>
      <c r="B29" s="160">
        <v>0</v>
      </c>
      <c r="C29" s="160">
        <v>0</v>
      </c>
      <c r="D29" s="153">
        <v>0</v>
      </c>
      <c r="E29" s="153">
        <f t="shared" si="6"/>
        <v>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1:18" ht="20.25" thickBot="1" x14ac:dyDescent="0.5">
      <c r="A30" s="164" t="s">
        <v>169</v>
      </c>
      <c r="B30" s="158">
        <f>SUM(B21:B29)</f>
        <v>30510000</v>
      </c>
      <c r="C30" s="158">
        <f>SUM(C21:C29)</f>
        <v>28902957.75</v>
      </c>
      <c r="D30" s="158">
        <f>SUM(D21:D29)</f>
        <v>0</v>
      </c>
      <c r="E30" s="158">
        <f>SUM(E21:E29)</f>
        <v>28902957.75</v>
      </c>
      <c r="F30" s="165">
        <v>0</v>
      </c>
      <c r="G30" s="165">
        <v>0</v>
      </c>
      <c r="H30" s="165">
        <v>0</v>
      </c>
      <c r="I30" s="165">
        <v>0</v>
      </c>
      <c r="J30" s="165"/>
      <c r="K30" s="165">
        <v>0</v>
      </c>
      <c r="L30" s="165">
        <v>0</v>
      </c>
      <c r="M30" s="165">
        <v>0</v>
      </c>
      <c r="N30" s="165">
        <v>0</v>
      </c>
      <c r="O30" s="165"/>
      <c r="P30" s="165"/>
      <c r="Q30" s="165">
        <v>0</v>
      </c>
      <c r="R30" s="165"/>
    </row>
    <row r="31" spans="1:18" ht="21" thickTop="1" thickBot="1" x14ac:dyDescent="0.5">
      <c r="A31" s="147" t="s">
        <v>170</v>
      </c>
      <c r="C31" s="142"/>
      <c r="D31" s="166"/>
      <c r="E31" s="167">
        <f>E30-E19</f>
        <v>4036126.2100000009</v>
      </c>
    </row>
    <row r="32" spans="1:18" ht="20.25" thickTop="1" x14ac:dyDescent="0.45">
      <c r="A32" s="147"/>
      <c r="C32" s="142"/>
      <c r="D32" s="166"/>
      <c r="E32" s="286"/>
    </row>
    <row r="34" spans="1:17" ht="20.100000000000001" customHeight="1" x14ac:dyDescent="0.55000000000000004">
      <c r="A34" s="342" t="s">
        <v>235</v>
      </c>
      <c r="B34" s="342"/>
      <c r="C34" s="342"/>
      <c r="D34" s="342"/>
      <c r="F34" s="342" t="s">
        <v>235</v>
      </c>
      <c r="G34" s="342"/>
      <c r="H34" s="342"/>
      <c r="I34" s="142"/>
      <c r="J34" s="142"/>
      <c r="K34" s="142"/>
      <c r="L34" s="342" t="s">
        <v>235</v>
      </c>
      <c r="M34" s="342"/>
      <c r="N34" s="342"/>
      <c r="O34" s="142"/>
      <c r="P34" s="142"/>
      <c r="Q34" s="142"/>
    </row>
    <row r="35" spans="1:17" ht="20.100000000000001" customHeight="1" x14ac:dyDescent="0.55000000000000004">
      <c r="A35" s="342" t="s">
        <v>530</v>
      </c>
      <c r="B35" s="342"/>
      <c r="C35" s="342"/>
      <c r="D35" s="342"/>
      <c r="F35" s="342" t="s">
        <v>531</v>
      </c>
      <c r="G35" s="342"/>
      <c r="H35" s="342"/>
      <c r="I35" s="142"/>
      <c r="J35" s="142"/>
      <c r="K35" s="142"/>
      <c r="L35" s="342" t="s">
        <v>532</v>
      </c>
      <c r="M35" s="342"/>
      <c r="N35" s="342"/>
      <c r="O35" s="142"/>
      <c r="P35" s="142"/>
      <c r="Q35" s="142"/>
    </row>
    <row r="36" spans="1:17" ht="20.100000000000001" customHeight="1" x14ac:dyDescent="0.55000000000000004">
      <c r="A36" s="341" t="s">
        <v>171</v>
      </c>
      <c r="B36" s="341"/>
      <c r="C36" s="341"/>
      <c r="D36" s="341"/>
      <c r="F36" s="342" t="s">
        <v>533</v>
      </c>
      <c r="G36" s="342"/>
      <c r="H36" s="342"/>
      <c r="I36" s="142"/>
      <c r="J36" s="142"/>
      <c r="K36" s="142"/>
      <c r="L36" s="168" t="s">
        <v>534</v>
      </c>
      <c r="M36" s="142"/>
      <c r="N36" s="142"/>
      <c r="O36" s="142"/>
      <c r="P36" s="142"/>
      <c r="Q36" s="142"/>
    </row>
    <row r="37" spans="1:17" ht="20.100000000000001" customHeight="1" x14ac:dyDescent="0.55000000000000004">
      <c r="A37" s="341"/>
      <c r="B37" s="341"/>
      <c r="C37" s="341"/>
      <c r="D37" s="341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ht="20.100000000000001" customHeight="1" x14ac:dyDescent="0.45">
      <c r="B38" s="154"/>
      <c r="C38" s="142"/>
      <c r="D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1:17" ht="20.100000000000001" customHeight="1" x14ac:dyDescent="0.45">
      <c r="B39" s="154"/>
      <c r="C39" s="154"/>
      <c r="D39" s="154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ht="20.100000000000001" customHeight="1" x14ac:dyDescent="0.45">
      <c r="B40" s="154"/>
      <c r="C40" s="154"/>
      <c r="D40" s="154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ht="20.100000000000001" customHeight="1" x14ac:dyDescent="0.45">
      <c r="D41" s="154"/>
      <c r="E41" s="154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ht="20.100000000000001" customHeight="1" x14ac:dyDescent="0.45">
      <c r="B42" s="142"/>
      <c r="C42" s="142"/>
      <c r="D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ht="20.100000000000001" customHeight="1" x14ac:dyDescent="0.45">
      <c r="B43" s="142"/>
      <c r="C43" s="142"/>
      <c r="D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ht="20.100000000000001" customHeight="1" x14ac:dyDescent="0.45">
      <c r="B44" s="142"/>
      <c r="C44" s="142"/>
      <c r="D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ht="20.100000000000001" customHeight="1" x14ac:dyDescent="0.45">
      <c r="B45" s="142"/>
      <c r="C45" s="142"/>
      <c r="D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ht="20.100000000000001" customHeight="1" x14ac:dyDescent="0.45">
      <c r="B46" s="142"/>
      <c r="C46" s="142"/>
      <c r="D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1:17" ht="20.100000000000001" customHeight="1" x14ac:dyDescent="0.45">
      <c r="B47" s="142"/>
      <c r="C47" s="142"/>
      <c r="D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7" ht="20.100000000000001" customHeight="1" x14ac:dyDescent="0.4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</row>
    <row r="49" spans="2:17" ht="20.100000000000001" customHeight="1" x14ac:dyDescent="0.4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2:17" ht="20.100000000000001" customHeight="1" x14ac:dyDescent="0.45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2:17" ht="20.100000000000001" customHeight="1" x14ac:dyDescent="0.4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2:17" ht="20.100000000000001" customHeight="1" x14ac:dyDescent="0.4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2:17" ht="20.100000000000001" customHeight="1" x14ac:dyDescent="0.4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2:17" ht="20.100000000000001" customHeight="1" x14ac:dyDescent="0.4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2:17" ht="20.100000000000001" customHeight="1" x14ac:dyDescent="0.4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2:17" ht="20.100000000000001" customHeight="1" x14ac:dyDescent="0.45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2:17" ht="20.100000000000001" customHeight="1" x14ac:dyDescent="0.4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58" spans="2:17" ht="20.100000000000001" customHeight="1" x14ac:dyDescent="0.4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2:17" ht="20.100000000000001" customHeight="1" x14ac:dyDescent="0.4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2:17" ht="20.100000000000001" customHeight="1" x14ac:dyDescent="0.4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</row>
    <row r="61" spans="2:17" ht="20.100000000000001" customHeight="1" x14ac:dyDescent="0.4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2:17" ht="20.100000000000001" customHeight="1" x14ac:dyDescent="0.4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2:17" x14ac:dyDescent="0.4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2:17" x14ac:dyDescent="0.4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2:17" x14ac:dyDescent="0.4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2:17" x14ac:dyDescent="0.4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8" spans="2:17" x14ac:dyDescent="0.4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2:17" x14ac:dyDescent="0.4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2:17" x14ac:dyDescent="0.4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2:17" ht="74.25" customHeight="1" x14ac:dyDescent="0.4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2:17" ht="18.75" customHeight="1" x14ac:dyDescent="0.4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  <row r="73" spans="2:17" ht="18.75" customHeight="1" x14ac:dyDescent="0.4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2:17" ht="18.75" customHeight="1" x14ac:dyDescent="0.4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  <row r="75" spans="2:17" ht="18.75" customHeight="1" x14ac:dyDescent="0.4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</row>
    <row r="76" spans="2:17" ht="18.75" customHeight="1" x14ac:dyDescent="0.4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</row>
    <row r="77" spans="2:17" ht="18.75" customHeight="1" x14ac:dyDescent="0.4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</row>
    <row r="78" spans="2:17" ht="18.75" customHeight="1" x14ac:dyDescent="0.4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</row>
    <row r="79" spans="2:17" ht="18.75" customHeight="1" x14ac:dyDescent="0.4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</row>
    <row r="80" spans="2:17" ht="18.75" customHeight="1" x14ac:dyDescent="0.4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</row>
    <row r="81" spans="2:17" ht="18.75" customHeight="1" x14ac:dyDescent="0.4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</row>
    <row r="82" spans="2:17" ht="18.75" customHeight="1" x14ac:dyDescent="0.4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</row>
    <row r="83" spans="2:17" ht="18.75" customHeight="1" x14ac:dyDescent="0.4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</row>
    <row r="84" spans="2:17" ht="18.75" customHeight="1" x14ac:dyDescent="0.4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</row>
    <row r="85" spans="2:17" ht="18.75" customHeight="1" x14ac:dyDescent="0.4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</row>
    <row r="86" spans="2:17" ht="18.75" customHeight="1" x14ac:dyDescent="0.4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</row>
    <row r="87" spans="2:17" ht="18.75" customHeight="1" x14ac:dyDescent="0.4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</row>
    <row r="88" spans="2:17" ht="18.75" customHeight="1" x14ac:dyDescent="0.4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</row>
    <row r="89" spans="2:17" ht="18.75" customHeight="1" x14ac:dyDescent="0.4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</row>
    <row r="90" spans="2:17" ht="18.75" customHeight="1" x14ac:dyDescent="0.4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</row>
    <row r="91" spans="2:17" ht="18.75" customHeight="1" x14ac:dyDescent="0.4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</row>
    <row r="92" spans="2:17" ht="18.75" customHeight="1" x14ac:dyDescent="0.4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</row>
    <row r="93" spans="2:17" ht="18.75" customHeight="1" x14ac:dyDescent="0.4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</row>
    <row r="94" spans="2:17" ht="18.75" customHeight="1" x14ac:dyDescent="0.4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</row>
    <row r="95" spans="2:17" ht="23.25" customHeight="1" x14ac:dyDescent="0.4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</row>
    <row r="98" spans="2:17" x14ac:dyDescent="0.4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</row>
    <row r="99" spans="2:17" x14ac:dyDescent="0.4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</row>
    <row r="100" spans="2:17" x14ac:dyDescent="0.4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</row>
    <row r="102" spans="2:17" x14ac:dyDescent="0.4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</row>
    <row r="103" spans="2:17" x14ac:dyDescent="0.4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</row>
    <row r="104" spans="2:17" x14ac:dyDescent="0.4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</row>
    <row r="105" spans="2:17" ht="74.25" customHeight="1" x14ac:dyDescent="0.4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</row>
    <row r="106" spans="2:17" ht="18.75" customHeight="1" x14ac:dyDescent="0.4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</row>
    <row r="107" spans="2:17" ht="18.75" customHeight="1" x14ac:dyDescent="0.4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</row>
    <row r="108" spans="2:17" ht="18.75" customHeight="1" x14ac:dyDescent="0.4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</row>
    <row r="109" spans="2:17" ht="18.75" customHeight="1" x14ac:dyDescent="0.4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</row>
    <row r="110" spans="2:17" ht="18.75" customHeight="1" x14ac:dyDescent="0.4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</row>
    <row r="111" spans="2:17" ht="18.75" customHeight="1" x14ac:dyDescent="0.4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</row>
    <row r="112" spans="2:17" ht="18.75" customHeight="1" x14ac:dyDescent="0.4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</row>
    <row r="113" spans="2:17" ht="18.75" customHeight="1" x14ac:dyDescent="0.4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</row>
    <row r="114" spans="2:17" ht="18.75" customHeight="1" x14ac:dyDescent="0.4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</row>
    <row r="115" spans="2:17" ht="18.75" customHeight="1" x14ac:dyDescent="0.4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</row>
    <row r="116" spans="2:17" ht="18.75" customHeight="1" x14ac:dyDescent="0.4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</row>
    <row r="117" spans="2:17" ht="18.75" customHeight="1" x14ac:dyDescent="0.4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</row>
    <row r="118" spans="2:17" ht="18.75" customHeight="1" x14ac:dyDescent="0.4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</row>
    <row r="119" spans="2:17" ht="18.75" customHeight="1" x14ac:dyDescent="0.4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</row>
    <row r="120" spans="2:17" ht="18.75" customHeight="1" x14ac:dyDescent="0.45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</row>
    <row r="121" spans="2:17" ht="18.75" customHeight="1" x14ac:dyDescent="0.45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</row>
    <row r="122" spans="2:17" ht="18.75" customHeight="1" x14ac:dyDescent="0.45"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</row>
    <row r="123" spans="2:17" ht="18.75" customHeight="1" x14ac:dyDescent="0.4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</row>
    <row r="124" spans="2:17" ht="18.75" customHeight="1" x14ac:dyDescent="0.45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</row>
    <row r="125" spans="2:17" ht="18.75" customHeight="1" x14ac:dyDescent="0.45"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</row>
    <row r="126" spans="2:17" ht="18.75" customHeight="1" x14ac:dyDescent="0.45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</row>
    <row r="127" spans="2:17" ht="18.75" customHeight="1" x14ac:dyDescent="0.45"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</row>
    <row r="128" spans="2:17" ht="18.75" customHeight="1" x14ac:dyDescent="0.45"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</row>
    <row r="129" spans="2:17" ht="22.5" customHeight="1" x14ac:dyDescent="0.45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</row>
    <row r="132" spans="2:17" x14ac:dyDescent="0.45"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</row>
    <row r="133" spans="2:17" x14ac:dyDescent="0.45"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</row>
    <row r="134" spans="2:17" x14ac:dyDescent="0.45"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</row>
  </sheetData>
  <mergeCells count="29">
    <mergeCell ref="Q4:Q6"/>
    <mergeCell ref="R4:R6"/>
    <mergeCell ref="A37:D37"/>
    <mergeCell ref="J4:J6"/>
    <mergeCell ref="K4:K6"/>
    <mergeCell ref="F35:H35"/>
    <mergeCell ref="F36:H36"/>
    <mergeCell ref="A35:D35"/>
    <mergeCell ref="A36:D36"/>
    <mergeCell ref="O4:O6"/>
    <mergeCell ref="P4:P6"/>
    <mergeCell ref="F34:H34"/>
    <mergeCell ref="A34:D34"/>
    <mergeCell ref="L34:N34"/>
    <mergeCell ref="L35:N35"/>
    <mergeCell ref="A1:P1"/>
    <mergeCell ref="A2:P2"/>
    <mergeCell ref="A3:P3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N4:N6"/>
  </mergeCells>
  <printOptions horizontalCentered="1"/>
  <pageMargins left="0.59055118110236227" right="0.59055118110236227" top="0.59055118110236227" bottom="0.39370078740157483" header="0.31496062992125984" footer="0.31496062992125984"/>
  <pageSetup paperSize="5" scale="74" fitToHeight="2" orientation="landscape" r:id="rId1"/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tabSelected="1" topLeftCell="A17" zoomScaleNormal="100" workbookViewId="0">
      <selection sqref="A1:I31"/>
    </sheetView>
  </sheetViews>
  <sheetFormatPr defaultRowHeight="24" x14ac:dyDescent="0.55000000000000004"/>
  <cols>
    <col min="1" max="7" width="9" style="1"/>
    <col min="8" max="8" width="14.625" style="1" customWidth="1"/>
    <col min="9" max="9" width="13.25" style="9" customWidth="1"/>
    <col min="10" max="10" width="9" style="1"/>
    <col min="11" max="11" width="10.875" style="1" customWidth="1"/>
    <col min="12" max="12" width="9.875" style="1" customWidth="1"/>
    <col min="13" max="13" width="9" style="1"/>
    <col min="14" max="14" width="10.875" style="1" customWidth="1"/>
    <col min="15" max="15" width="12.25" style="1" customWidth="1"/>
    <col min="16" max="16384" width="9" style="1"/>
  </cols>
  <sheetData>
    <row r="1" spans="1:15" x14ac:dyDescent="0.55000000000000004">
      <c r="A1" s="343" t="s">
        <v>528</v>
      </c>
      <c r="B1" s="343"/>
      <c r="C1" s="343"/>
      <c r="D1" s="343"/>
      <c r="E1" s="343"/>
      <c r="F1" s="343"/>
      <c r="G1" s="343"/>
      <c r="H1" s="343"/>
      <c r="I1" s="343"/>
    </row>
    <row r="2" spans="1:15" x14ac:dyDescent="0.55000000000000004">
      <c r="A2" s="343" t="s">
        <v>249</v>
      </c>
      <c r="B2" s="343"/>
      <c r="C2" s="343"/>
      <c r="D2" s="343"/>
      <c r="E2" s="343"/>
      <c r="F2" s="343"/>
      <c r="G2" s="343"/>
      <c r="H2" s="343"/>
      <c r="I2" s="343"/>
    </row>
    <row r="3" spans="1:15" x14ac:dyDescent="0.55000000000000004">
      <c r="A3" s="287" t="s">
        <v>254</v>
      </c>
      <c r="B3" s="287"/>
      <c r="C3" s="287"/>
      <c r="D3" s="287"/>
      <c r="E3" s="287"/>
      <c r="F3" s="287"/>
      <c r="G3" s="287"/>
      <c r="H3" s="287"/>
      <c r="I3" s="287"/>
    </row>
    <row r="4" spans="1:15" x14ac:dyDescent="0.55000000000000004">
      <c r="A4" s="3" t="s">
        <v>250</v>
      </c>
    </row>
    <row r="5" spans="1:15" x14ac:dyDescent="0.55000000000000004">
      <c r="A5" s="3"/>
      <c r="B5" s="3" t="s">
        <v>218</v>
      </c>
    </row>
    <row r="6" spans="1:15" x14ac:dyDescent="0.55000000000000004">
      <c r="B6" s="1" t="s">
        <v>554</v>
      </c>
      <c r="G6" s="1" t="s">
        <v>555</v>
      </c>
      <c r="I6" s="9">
        <v>120000</v>
      </c>
      <c r="M6" s="1" t="s">
        <v>259</v>
      </c>
      <c r="N6" s="123" t="e">
        <f>I6+I7+I10+#REF!+#REF!</f>
        <v>#REF!</v>
      </c>
    </row>
    <row r="7" spans="1:15" x14ac:dyDescent="0.55000000000000004">
      <c r="B7" s="1" t="s">
        <v>556</v>
      </c>
      <c r="G7" s="1" t="s">
        <v>251</v>
      </c>
      <c r="I7" s="9">
        <v>16000</v>
      </c>
      <c r="M7" s="1" t="s">
        <v>260</v>
      </c>
      <c r="N7" s="123" t="e">
        <f>I8+#REF!+I9</f>
        <v>#REF!</v>
      </c>
    </row>
    <row r="8" spans="1:15" x14ac:dyDescent="0.55000000000000004">
      <c r="B8" s="1" t="s">
        <v>557</v>
      </c>
      <c r="G8" s="1" t="s">
        <v>558</v>
      </c>
      <c r="I8" s="9">
        <v>16000</v>
      </c>
      <c r="M8" s="1" t="s">
        <v>261</v>
      </c>
      <c r="N8" s="123" t="e">
        <f>#REF!</f>
        <v>#REF!</v>
      </c>
    </row>
    <row r="9" spans="1:15" x14ac:dyDescent="0.55000000000000004">
      <c r="B9" s="1" t="s">
        <v>559</v>
      </c>
      <c r="G9" s="1" t="s">
        <v>560</v>
      </c>
      <c r="I9" s="9">
        <v>8000</v>
      </c>
      <c r="M9" s="1" t="s">
        <v>262</v>
      </c>
      <c r="N9" s="123" t="e">
        <f>#REF!</f>
        <v>#REF!</v>
      </c>
      <c r="O9" s="123" t="e">
        <f>SUM(N6:N9)</f>
        <v>#REF!</v>
      </c>
    </row>
    <row r="10" spans="1:15" x14ac:dyDescent="0.55000000000000004">
      <c r="B10" s="1" t="s">
        <v>561</v>
      </c>
      <c r="G10" s="1" t="s">
        <v>562</v>
      </c>
      <c r="I10" s="9">
        <v>464000</v>
      </c>
      <c r="K10" s="123" t="e">
        <f>I8+I9+#REF!</f>
        <v>#REF!</v>
      </c>
    </row>
    <row r="11" spans="1:15" ht="24.75" thickBot="1" x14ac:dyDescent="0.6">
      <c r="I11" s="204">
        <f>SUM(I6:I10)</f>
        <v>624000</v>
      </c>
    </row>
    <row r="12" spans="1:15" ht="24.75" thickTop="1" x14ac:dyDescent="0.55000000000000004">
      <c r="B12" s="3" t="s">
        <v>256</v>
      </c>
    </row>
    <row r="13" spans="1:15" x14ac:dyDescent="0.55000000000000004">
      <c r="B13" s="1" t="s">
        <v>563</v>
      </c>
      <c r="I13" s="9">
        <v>1150</v>
      </c>
    </row>
    <row r="14" spans="1:15" x14ac:dyDescent="0.55000000000000004">
      <c r="B14" s="1" t="s">
        <v>571</v>
      </c>
      <c r="I14" s="9">
        <v>700</v>
      </c>
    </row>
    <row r="15" spans="1:15" x14ac:dyDescent="0.55000000000000004">
      <c r="B15" s="1" t="s">
        <v>564</v>
      </c>
      <c r="I15" s="9">
        <v>15000</v>
      </c>
    </row>
    <row r="16" spans="1:15" x14ac:dyDescent="0.55000000000000004">
      <c r="B16" s="1" t="s">
        <v>565</v>
      </c>
      <c r="I16" s="9">
        <v>2450</v>
      </c>
      <c r="L16" s="123"/>
    </row>
    <row r="17" spans="2:12" x14ac:dyDescent="0.55000000000000004">
      <c r="B17" s="1" t="s">
        <v>566</v>
      </c>
      <c r="I17" s="9">
        <v>6550</v>
      </c>
      <c r="L17" s="123"/>
    </row>
    <row r="18" spans="2:12" x14ac:dyDescent="0.55000000000000004">
      <c r="B18" s="1" t="s">
        <v>567</v>
      </c>
      <c r="I18" s="9">
        <v>3855.65</v>
      </c>
    </row>
    <row r="19" spans="2:12" x14ac:dyDescent="0.55000000000000004">
      <c r="B19" s="1" t="s">
        <v>568</v>
      </c>
      <c r="I19" s="9">
        <v>1570</v>
      </c>
      <c r="L19" s="123"/>
    </row>
    <row r="20" spans="2:12" x14ac:dyDescent="0.55000000000000004">
      <c r="B20" s="1" t="s">
        <v>569</v>
      </c>
      <c r="I20" s="9">
        <v>1500</v>
      </c>
      <c r="L20" s="123"/>
    </row>
    <row r="21" spans="2:12" x14ac:dyDescent="0.55000000000000004">
      <c r="B21" s="1" t="s">
        <v>570</v>
      </c>
      <c r="I21" s="9">
        <v>3750</v>
      </c>
    </row>
    <row r="22" spans="2:12" x14ac:dyDescent="0.55000000000000004">
      <c r="B22" s="1" t="s">
        <v>572</v>
      </c>
      <c r="I22" s="9">
        <v>350</v>
      </c>
    </row>
    <row r="23" spans="2:12" x14ac:dyDescent="0.55000000000000004">
      <c r="B23" s="1" t="s">
        <v>573</v>
      </c>
      <c r="I23" s="9">
        <v>1270</v>
      </c>
    </row>
    <row r="24" spans="2:12" x14ac:dyDescent="0.55000000000000004">
      <c r="B24" s="1" t="s">
        <v>574</v>
      </c>
      <c r="I24" s="9">
        <v>1500</v>
      </c>
      <c r="L24" s="123"/>
    </row>
    <row r="25" spans="2:12" x14ac:dyDescent="0.55000000000000004">
      <c r="B25" s="1" t="s">
        <v>575</v>
      </c>
      <c r="I25" s="9">
        <v>3410</v>
      </c>
      <c r="L25" s="123"/>
    </row>
    <row r="26" spans="2:12" x14ac:dyDescent="0.55000000000000004">
      <c r="B26" s="1" t="s">
        <v>576</v>
      </c>
      <c r="I26" s="9">
        <v>14000</v>
      </c>
      <c r="L26" s="123"/>
    </row>
    <row r="27" spans="2:12" x14ac:dyDescent="0.55000000000000004">
      <c r="B27" s="1" t="s">
        <v>577</v>
      </c>
      <c r="I27" s="9">
        <v>3255</v>
      </c>
    </row>
    <row r="28" spans="2:12" ht="24.75" thickBot="1" x14ac:dyDescent="0.6">
      <c r="I28" s="204">
        <f>SUM(I13:I27)</f>
        <v>60310.65</v>
      </c>
    </row>
    <row r="29" spans="2:12" ht="24.75" thickTop="1" x14ac:dyDescent="0.55000000000000004">
      <c r="I29" s="22"/>
    </row>
    <row r="30" spans="2:12" ht="24.75" thickBot="1" x14ac:dyDescent="0.6">
      <c r="B30" s="290" t="s">
        <v>258</v>
      </c>
      <c r="C30" s="290"/>
      <c r="D30" s="290"/>
      <c r="E30" s="290"/>
      <c r="F30" s="290"/>
      <c r="G30" s="290"/>
      <c r="I30" s="209">
        <f>I28+I11</f>
        <v>684310.65</v>
      </c>
      <c r="K30" s="123">
        <f>I30-งบแสดงผลการดำเนินงานจ่ายรายรับ!E15</f>
        <v>-240689.34999999998</v>
      </c>
    </row>
    <row r="31" spans="2:12" ht="24.75" thickTop="1" x14ac:dyDescent="0.55000000000000004"/>
  </sheetData>
  <mergeCells count="4">
    <mergeCell ref="A1:I1"/>
    <mergeCell ref="A2:I2"/>
    <mergeCell ref="A3:I3"/>
    <mergeCell ref="B30:G30"/>
  </mergeCells>
  <pageMargins left="0.70866141732283472" right="0.70866141732283472" top="0.15748031496062992" bottom="0.15748031496062992" header="0.31496062992125984" footer="0.31496062992125984"/>
  <pageSetup paperSize="9" scale="82" orientation="portrait" r:id="rId1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9"/>
  <sheetViews>
    <sheetView zoomScaleNormal="100" workbookViewId="0">
      <selection activeCell="M12" sqref="M12"/>
    </sheetView>
  </sheetViews>
  <sheetFormatPr defaultRowHeight="24" x14ac:dyDescent="0.55000000000000004"/>
  <cols>
    <col min="1" max="8" width="9" style="1"/>
    <col min="9" max="9" width="14.875" style="1" customWidth="1"/>
    <col min="10" max="12" width="9" style="1"/>
    <col min="13" max="13" width="14.375" style="1" customWidth="1"/>
    <col min="14" max="14" width="12.375" style="1" customWidth="1"/>
    <col min="15" max="16384" width="9" style="1"/>
  </cols>
  <sheetData>
    <row r="1" spans="1:14" x14ac:dyDescent="0.55000000000000004">
      <c r="A1" s="343" t="s">
        <v>535</v>
      </c>
      <c r="B1" s="343"/>
      <c r="C1" s="343"/>
      <c r="D1" s="343"/>
      <c r="E1" s="343"/>
      <c r="F1" s="343"/>
      <c r="G1" s="343"/>
      <c r="H1" s="343"/>
      <c r="I1" s="343"/>
    </row>
    <row r="2" spans="1:14" x14ac:dyDescent="0.55000000000000004">
      <c r="A2" s="343" t="s">
        <v>249</v>
      </c>
      <c r="B2" s="343"/>
      <c r="C2" s="343"/>
      <c r="D2" s="343"/>
      <c r="E2" s="343"/>
      <c r="F2" s="343"/>
      <c r="G2" s="343"/>
      <c r="H2" s="343"/>
      <c r="I2" s="343"/>
    </row>
    <row r="3" spans="1:14" x14ac:dyDescent="0.55000000000000004">
      <c r="A3" s="287" t="str">
        <f>'หมายเหตุครุภัณฑ์ 1'!A3:I3</f>
        <v>สำหรับปีสิ้นสุดวันที่  30  กันยายน  2561</v>
      </c>
      <c r="B3" s="287"/>
      <c r="C3" s="287"/>
      <c r="D3" s="287"/>
      <c r="E3" s="287"/>
      <c r="F3" s="287"/>
      <c r="G3" s="287"/>
      <c r="H3" s="287"/>
      <c r="I3" s="287"/>
    </row>
    <row r="4" spans="1:14" x14ac:dyDescent="0.55000000000000004">
      <c r="A4" s="3" t="s">
        <v>252</v>
      </c>
      <c r="I4" s="9"/>
    </row>
    <row r="5" spans="1:14" x14ac:dyDescent="0.55000000000000004">
      <c r="B5" s="3" t="s">
        <v>253</v>
      </c>
      <c r="I5" s="9"/>
    </row>
    <row r="6" spans="1:14" x14ac:dyDescent="0.55000000000000004">
      <c r="B6" s="1" t="s">
        <v>537</v>
      </c>
      <c r="I6" s="9">
        <v>50000</v>
      </c>
    </row>
    <row r="7" spans="1:14" x14ac:dyDescent="0.55000000000000004">
      <c r="B7" s="1" t="s">
        <v>538</v>
      </c>
      <c r="I7" s="9">
        <v>250000</v>
      </c>
    </row>
    <row r="8" spans="1:14" x14ac:dyDescent="0.55000000000000004">
      <c r="A8" s="9"/>
      <c r="B8" s="205" t="s">
        <v>539</v>
      </c>
      <c r="I8" s="206">
        <v>277000</v>
      </c>
    </row>
    <row r="9" spans="1:14" x14ac:dyDescent="0.55000000000000004">
      <c r="A9" s="9"/>
      <c r="B9" s="205" t="s">
        <v>540</v>
      </c>
      <c r="I9" s="207">
        <v>20000</v>
      </c>
    </row>
    <row r="10" spans="1:14" x14ac:dyDescent="0.55000000000000004">
      <c r="A10" s="9"/>
      <c r="B10" s="205" t="s">
        <v>541</v>
      </c>
      <c r="I10" s="207">
        <v>529500</v>
      </c>
    </row>
    <row r="11" spans="1:14" ht="24.75" thickBot="1" x14ac:dyDescent="0.6">
      <c r="A11" s="9"/>
      <c r="I11" s="204">
        <f>SUM(I6:I10)</f>
        <v>1126500</v>
      </c>
    </row>
    <row r="12" spans="1:14" ht="24.75" thickTop="1" x14ac:dyDescent="0.55000000000000004">
      <c r="A12" s="9"/>
      <c r="I12" s="9"/>
    </row>
    <row r="13" spans="1:14" x14ac:dyDescent="0.55000000000000004">
      <c r="B13" s="3" t="s">
        <v>255</v>
      </c>
    </row>
    <row r="14" spans="1:14" x14ac:dyDescent="0.55000000000000004">
      <c r="I14" s="9"/>
    </row>
    <row r="16" spans="1:14" ht="24.75" thickBot="1" x14ac:dyDescent="0.6">
      <c r="I16" s="37">
        <f>SUM(I14:I15)</f>
        <v>0</v>
      </c>
      <c r="M16" s="123">
        <f>SUM(I11+I16)</f>
        <v>1126500</v>
      </c>
      <c r="N16" s="123">
        <f>M16-งบแสดงผลการดำเนินงานจ่ายรายรับ!E16</f>
        <v>-2893000</v>
      </c>
    </row>
    <row r="17" spans="2:9" ht="24.75" thickTop="1" x14ac:dyDescent="0.55000000000000004"/>
    <row r="18" spans="2:9" ht="24.75" thickBot="1" x14ac:dyDescent="0.6">
      <c r="B18" s="290" t="s">
        <v>257</v>
      </c>
      <c r="C18" s="290"/>
      <c r="D18" s="290"/>
      <c r="E18" s="290"/>
      <c r="F18" s="290"/>
      <c r="G18" s="290"/>
      <c r="I18" s="208">
        <f>I11+I16</f>
        <v>1126500</v>
      </c>
    </row>
    <row r="19" spans="2:9" ht="24.75" thickTop="1" x14ac:dyDescent="0.55000000000000004"/>
  </sheetData>
  <mergeCells count="4">
    <mergeCell ref="A1:I1"/>
    <mergeCell ref="A2:I2"/>
    <mergeCell ref="A3:I3"/>
    <mergeCell ref="B18:G18"/>
  </mergeCells>
  <pageMargins left="0.7" right="0.7" top="0.75" bottom="0.75" header="0.3" footer="0.3"/>
  <pageSetup paperSize="9" scale="94" orientation="portrait" r:id="rId1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35"/>
  <sheetViews>
    <sheetView zoomScale="80" zoomScaleNormal="80" workbookViewId="0">
      <selection sqref="A1:S37"/>
    </sheetView>
  </sheetViews>
  <sheetFormatPr defaultRowHeight="18.75" x14ac:dyDescent="0.45"/>
  <cols>
    <col min="1" max="1" width="22.25" style="142" customWidth="1"/>
    <col min="2" max="2" width="11.875" style="141" customWidth="1"/>
    <col min="3" max="3" width="12.875" style="141" customWidth="1"/>
    <col min="4" max="4" width="11.375" style="141" customWidth="1"/>
    <col min="5" max="5" width="11.625" style="141" customWidth="1"/>
    <col min="6" max="6" width="13" style="141" customWidth="1"/>
    <col min="7" max="7" width="10.875" style="141" customWidth="1"/>
    <col min="8" max="8" width="10.375" style="141" customWidth="1"/>
    <col min="9" max="9" width="11" style="141" customWidth="1"/>
    <col min="10" max="10" width="11.625" style="141" customWidth="1"/>
    <col min="11" max="11" width="8.875" style="141" customWidth="1"/>
    <col min="12" max="12" width="12" style="141" customWidth="1"/>
    <col min="13" max="13" width="9.375" style="141" customWidth="1"/>
    <col min="14" max="15" width="10.25" style="141" customWidth="1"/>
    <col min="16" max="16" width="6.375" style="141" customWidth="1"/>
    <col min="17" max="17" width="7.375" style="141" customWidth="1"/>
    <col min="18" max="18" width="10.875" style="141" customWidth="1"/>
    <col min="19" max="19" width="14.875" style="142" customWidth="1"/>
    <col min="20" max="20" width="10.875" style="141" customWidth="1"/>
    <col min="21" max="16384" width="9" style="142"/>
  </cols>
  <sheetData>
    <row r="1" spans="1:20" ht="20.100000000000001" customHeight="1" x14ac:dyDescent="0.5">
      <c r="A1" s="330" t="s">
        <v>528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143"/>
      <c r="S1" s="144"/>
    </row>
    <row r="2" spans="1:20" ht="20.100000000000001" customHeight="1" x14ac:dyDescent="0.5">
      <c r="A2" s="330" t="s">
        <v>172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143"/>
      <c r="S2" s="145"/>
    </row>
    <row r="3" spans="1:20" ht="22.5" customHeight="1" x14ac:dyDescent="0.5">
      <c r="A3" s="331" t="s">
        <v>234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143"/>
      <c r="S3" s="145"/>
    </row>
    <row r="4" spans="1:20" s="147" customFormat="1" ht="20.100000000000001" customHeight="1" x14ac:dyDescent="0.45">
      <c r="A4" s="146"/>
      <c r="B4" s="332" t="s">
        <v>142</v>
      </c>
      <c r="C4" s="335" t="s">
        <v>224</v>
      </c>
      <c r="D4" s="338" t="s">
        <v>145</v>
      </c>
      <c r="E4" s="335" t="s">
        <v>244</v>
      </c>
      <c r="F4" s="335" t="s">
        <v>65</v>
      </c>
      <c r="G4" s="332" t="s">
        <v>146</v>
      </c>
      <c r="H4" s="335" t="s">
        <v>225</v>
      </c>
      <c r="I4" s="332" t="s">
        <v>147</v>
      </c>
      <c r="J4" s="332" t="s">
        <v>148</v>
      </c>
      <c r="K4" s="335" t="s">
        <v>149</v>
      </c>
      <c r="L4" s="335" t="s">
        <v>150</v>
      </c>
      <c r="M4" s="335" t="s">
        <v>151</v>
      </c>
      <c r="N4" s="335" t="s">
        <v>152</v>
      </c>
      <c r="O4" s="275" t="s">
        <v>153</v>
      </c>
      <c r="P4" s="335" t="s">
        <v>226</v>
      </c>
      <c r="Q4" s="335" t="s">
        <v>154</v>
      </c>
      <c r="R4" s="335" t="s">
        <v>143</v>
      </c>
      <c r="S4" s="335" t="s">
        <v>65</v>
      </c>
    </row>
    <row r="5" spans="1:20" s="147" customFormat="1" ht="20.100000000000001" customHeight="1" x14ac:dyDescent="0.45">
      <c r="A5" s="148"/>
      <c r="B5" s="333"/>
      <c r="C5" s="336"/>
      <c r="D5" s="339"/>
      <c r="E5" s="336"/>
      <c r="F5" s="336"/>
      <c r="G5" s="333"/>
      <c r="H5" s="336"/>
      <c r="I5" s="333"/>
      <c r="J5" s="333"/>
      <c r="K5" s="336"/>
      <c r="L5" s="336"/>
      <c r="M5" s="336"/>
      <c r="N5" s="336"/>
      <c r="O5" s="276" t="s">
        <v>441</v>
      </c>
      <c r="P5" s="336"/>
      <c r="Q5" s="336"/>
      <c r="R5" s="336"/>
      <c r="S5" s="336"/>
    </row>
    <row r="6" spans="1:20" s="147" customFormat="1" ht="20.100000000000001" customHeight="1" x14ac:dyDescent="0.45">
      <c r="A6" s="149"/>
      <c r="B6" s="334"/>
      <c r="C6" s="337"/>
      <c r="D6" s="340"/>
      <c r="E6" s="337"/>
      <c r="F6" s="337"/>
      <c r="G6" s="334"/>
      <c r="H6" s="337"/>
      <c r="I6" s="334"/>
      <c r="J6" s="334"/>
      <c r="K6" s="337"/>
      <c r="L6" s="337"/>
      <c r="M6" s="337"/>
      <c r="N6" s="337"/>
      <c r="O6" s="277"/>
      <c r="P6" s="337"/>
      <c r="Q6" s="337"/>
      <c r="R6" s="337"/>
      <c r="S6" s="337"/>
    </row>
    <row r="7" spans="1:20" ht="20.100000000000001" customHeight="1" x14ac:dyDescent="0.45">
      <c r="A7" s="150" t="s">
        <v>227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42"/>
    </row>
    <row r="8" spans="1:20" ht="20.100000000000001" customHeight="1" x14ac:dyDescent="0.45">
      <c r="A8" s="152" t="s">
        <v>143</v>
      </c>
      <c r="B8" s="153">
        <v>4882000</v>
      </c>
      <c r="C8" s="153">
        <v>4360486.79</v>
      </c>
      <c r="D8" s="153">
        <v>0</v>
      </c>
      <c r="E8" s="153">
        <v>0</v>
      </c>
      <c r="F8" s="153">
        <f t="shared" ref="F8:F15" si="0">C8+D8</f>
        <v>4360486.79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4360486.79</v>
      </c>
      <c r="S8" s="153">
        <f t="shared" ref="S8:S18" si="1">G8+H8+I8+J8+K8+L8+M8+N8+O8+P8+Q8+R8</f>
        <v>4360486.79</v>
      </c>
      <c r="T8" s="142"/>
    </row>
    <row r="9" spans="1:20" ht="20.100000000000001" customHeight="1" x14ac:dyDescent="0.45">
      <c r="A9" s="152" t="s">
        <v>228</v>
      </c>
      <c r="B9" s="153">
        <v>2624640</v>
      </c>
      <c r="C9" s="153">
        <v>2160960</v>
      </c>
      <c r="D9" s="153">
        <v>0</v>
      </c>
      <c r="E9" s="153">
        <v>0</v>
      </c>
      <c r="F9" s="153">
        <f t="shared" si="0"/>
        <v>2160960</v>
      </c>
      <c r="G9" s="153">
        <v>2160960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f t="shared" si="1"/>
        <v>2160960</v>
      </c>
      <c r="T9" s="142"/>
    </row>
    <row r="10" spans="1:20" ht="20.100000000000001" customHeight="1" x14ac:dyDescent="0.45">
      <c r="A10" s="152" t="s">
        <v>176</v>
      </c>
      <c r="B10" s="153">
        <v>9153460</v>
      </c>
      <c r="C10" s="153">
        <v>7564098</v>
      </c>
      <c r="D10" s="153">
        <v>0</v>
      </c>
      <c r="E10" s="153">
        <v>0</v>
      </c>
      <c r="F10" s="153">
        <f t="shared" si="0"/>
        <v>7564098</v>
      </c>
      <c r="G10" s="153">
        <v>3780672</v>
      </c>
      <c r="H10" s="153">
        <v>654060</v>
      </c>
      <c r="I10" s="153">
        <v>2307006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822360</v>
      </c>
      <c r="P10" s="153">
        <v>0</v>
      </c>
      <c r="Q10" s="153">
        <v>0</v>
      </c>
      <c r="R10" s="153">
        <v>0</v>
      </c>
      <c r="S10" s="153">
        <f t="shared" si="1"/>
        <v>7564098</v>
      </c>
      <c r="T10" s="142"/>
    </row>
    <row r="11" spans="1:20" ht="20.100000000000001" customHeight="1" x14ac:dyDescent="0.45">
      <c r="A11" s="152" t="s">
        <v>229</v>
      </c>
      <c r="B11" s="153">
        <v>732200</v>
      </c>
      <c r="C11" s="153">
        <v>435755</v>
      </c>
      <c r="D11" s="153">
        <v>0</v>
      </c>
      <c r="E11" s="153">
        <v>0</v>
      </c>
      <c r="F11" s="153">
        <f t="shared" si="0"/>
        <v>435755</v>
      </c>
      <c r="G11" s="153">
        <v>282525</v>
      </c>
      <c r="H11" s="153">
        <v>43550</v>
      </c>
      <c r="I11" s="153">
        <v>36000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73680</v>
      </c>
      <c r="P11" s="153">
        <v>0</v>
      </c>
      <c r="Q11" s="153">
        <v>0</v>
      </c>
      <c r="R11" s="153">
        <v>0</v>
      </c>
      <c r="S11" s="153">
        <f t="shared" si="1"/>
        <v>435755</v>
      </c>
      <c r="T11" s="142"/>
    </row>
    <row r="12" spans="1:20" ht="20.100000000000001" customHeight="1" x14ac:dyDescent="0.45">
      <c r="A12" s="152" t="s">
        <v>230</v>
      </c>
      <c r="B12" s="153">
        <v>4798200</v>
      </c>
      <c r="C12" s="153">
        <v>2774502.41</v>
      </c>
      <c r="D12" s="153">
        <v>0</v>
      </c>
      <c r="E12" s="153">
        <v>0</v>
      </c>
      <c r="F12" s="153">
        <f t="shared" si="0"/>
        <v>2774502.41</v>
      </c>
      <c r="G12" s="153">
        <v>571765</v>
      </c>
      <c r="H12" s="153">
        <v>461019</v>
      </c>
      <c r="I12" s="153">
        <v>1113945.6499999999</v>
      </c>
      <c r="J12" s="153">
        <v>3594</v>
      </c>
      <c r="K12" s="153">
        <v>0</v>
      </c>
      <c r="L12" s="153">
        <v>16185</v>
      </c>
      <c r="M12" s="153">
        <v>229495</v>
      </c>
      <c r="N12" s="153">
        <v>136746</v>
      </c>
      <c r="O12" s="153">
        <v>241752.76</v>
      </c>
      <c r="P12" s="153">
        <v>0</v>
      </c>
      <c r="Q12" s="153">
        <v>0</v>
      </c>
      <c r="R12" s="153">
        <v>0</v>
      </c>
      <c r="S12" s="153">
        <f t="shared" si="1"/>
        <v>2774502.41</v>
      </c>
      <c r="T12" s="142"/>
    </row>
    <row r="13" spans="1:20" ht="20.100000000000001" customHeight="1" x14ac:dyDescent="0.45">
      <c r="A13" s="152" t="s">
        <v>159</v>
      </c>
      <c r="B13" s="153">
        <v>1540900</v>
      </c>
      <c r="C13" s="153">
        <v>1269953.3799999999</v>
      </c>
      <c r="D13" s="153">
        <v>0</v>
      </c>
      <c r="E13" s="153">
        <v>0</v>
      </c>
      <c r="F13" s="153">
        <f t="shared" si="0"/>
        <v>1269953.3799999999</v>
      </c>
      <c r="G13" s="153">
        <v>353029</v>
      </c>
      <c r="H13" s="153">
        <v>56300</v>
      </c>
      <c r="I13" s="153">
        <v>701159.38</v>
      </c>
      <c r="J13" s="153">
        <v>68743</v>
      </c>
      <c r="K13" s="153">
        <v>0</v>
      </c>
      <c r="L13" s="153">
        <v>0</v>
      </c>
      <c r="M13" s="153">
        <v>0</v>
      </c>
      <c r="N13" s="153">
        <v>0</v>
      </c>
      <c r="O13" s="153">
        <v>90722</v>
      </c>
      <c r="P13" s="153">
        <v>0</v>
      </c>
      <c r="Q13" s="153">
        <v>0</v>
      </c>
      <c r="R13" s="153">
        <v>0</v>
      </c>
      <c r="S13" s="153">
        <f t="shared" si="1"/>
        <v>1269953.3799999999</v>
      </c>
      <c r="T13" s="142"/>
    </row>
    <row r="14" spans="1:20" ht="20.100000000000001" customHeight="1" x14ac:dyDescent="0.45">
      <c r="A14" s="152" t="s">
        <v>160</v>
      </c>
      <c r="B14" s="153">
        <v>356000</v>
      </c>
      <c r="C14" s="153">
        <v>292575.96000000002</v>
      </c>
      <c r="D14" s="153">
        <v>0</v>
      </c>
      <c r="E14" s="153">
        <v>0</v>
      </c>
      <c r="F14" s="153">
        <f t="shared" si="0"/>
        <v>292575.96000000002</v>
      </c>
      <c r="G14" s="153">
        <v>292575.96000000002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f t="shared" si="1"/>
        <v>292575.96000000002</v>
      </c>
      <c r="T14" s="142"/>
    </row>
    <row r="15" spans="1:20" ht="20.100000000000001" customHeight="1" x14ac:dyDescent="0.45">
      <c r="A15" s="152" t="s">
        <v>247</v>
      </c>
      <c r="B15" s="153">
        <v>944600</v>
      </c>
      <c r="C15" s="153">
        <v>925000</v>
      </c>
      <c r="D15" s="153">
        <v>0</v>
      </c>
      <c r="E15" s="153">
        <v>0</v>
      </c>
      <c r="F15" s="153">
        <f t="shared" si="0"/>
        <v>925000</v>
      </c>
      <c r="G15" s="153">
        <v>32000</v>
      </c>
      <c r="H15" s="153">
        <v>0</v>
      </c>
      <c r="I15" s="153">
        <v>885000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8000</v>
      </c>
      <c r="P15" s="153">
        <v>0</v>
      </c>
      <c r="Q15" s="153">
        <v>0</v>
      </c>
      <c r="R15" s="153">
        <v>0</v>
      </c>
      <c r="S15" s="153">
        <f t="shared" si="1"/>
        <v>925000</v>
      </c>
      <c r="T15" s="142"/>
    </row>
    <row r="16" spans="1:20" ht="17.25" customHeight="1" x14ac:dyDescent="0.45">
      <c r="A16" s="152" t="s">
        <v>248</v>
      </c>
      <c r="B16" s="153">
        <v>4331000</v>
      </c>
      <c r="C16" s="153">
        <v>4019500</v>
      </c>
      <c r="D16" s="153">
        <v>0</v>
      </c>
      <c r="E16" s="153">
        <v>695000</v>
      </c>
      <c r="F16" s="153">
        <f>C16+D16+E16</f>
        <v>4714500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4714500</v>
      </c>
      <c r="P16" s="153">
        <v>0</v>
      </c>
      <c r="Q16" s="153">
        <v>0</v>
      </c>
      <c r="R16" s="153">
        <v>0</v>
      </c>
      <c r="S16" s="153">
        <f t="shared" si="1"/>
        <v>4714500</v>
      </c>
      <c r="T16" s="142"/>
    </row>
    <row r="17" spans="1:20" ht="19.5" x14ac:dyDescent="0.45">
      <c r="A17" s="152" t="s">
        <v>161</v>
      </c>
      <c r="B17" s="153">
        <v>20000</v>
      </c>
      <c r="C17" s="153">
        <v>0</v>
      </c>
      <c r="D17" s="153">
        <v>0</v>
      </c>
      <c r="E17" s="153">
        <v>0</v>
      </c>
      <c r="F17" s="153">
        <f>C17+D17</f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f t="shared" si="1"/>
        <v>0</v>
      </c>
      <c r="T17" s="142"/>
    </row>
    <row r="18" spans="1:20" ht="19.5" x14ac:dyDescent="0.45">
      <c r="A18" s="155" t="s">
        <v>162</v>
      </c>
      <c r="B18" s="156">
        <v>1127000</v>
      </c>
      <c r="C18" s="153">
        <v>1064000</v>
      </c>
      <c r="D18" s="153">
        <v>0</v>
      </c>
      <c r="E18" s="153">
        <v>0</v>
      </c>
      <c r="F18" s="153">
        <f>C18+D18</f>
        <v>1064000</v>
      </c>
      <c r="G18" s="153">
        <v>50000</v>
      </c>
      <c r="H18" s="153">
        <v>30000</v>
      </c>
      <c r="I18" s="153">
        <v>819000</v>
      </c>
      <c r="J18" s="153">
        <v>120000</v>
      </c>
      <c r="K18" s="153">
        <v>0</v>
      </c>
      <c r="L18" s="153">
        <v>0</v>
      </c>
      <c r="M18" s="153">
        <v>0</v>
      </c>
      <c r="N18" s="156">
        <v>45000</v>
      </c>
      <c r="O18" s="153">
        <v>0</v>
      </c>
      <c r="P18" s="153">
        <v>0</v>
      </c>
      <c r="Q18" s="153">
        <v>0</v>
      </c>
      <c r="R18" s="153">
        <v>0</v>
      </c>
      <c r="S18" s="153">
        <f t="shared" si="1"/>
        <v>1064000</v>
      </c>
      <c r="T18" s="142"/>
    </row>
    <row r="19" spans="1:20" ht="20.25" thickBot="1" x14ac:dyDescent="0.5">
      <c r="A19" s="157" t="s">
        <v>231</v>
      </c>
      <c r="B19" s="158">
        <f>SUM(B8:B18)</f>
        <v>30510000</v>
      </c>
      <c r="C19" s="158">
        <f>SUM(C8:C18)</f>
        <v>24866831.539999999</v>
      </c>
      <c r="D19" s="158">
        <f>SUM(D8:D18)</f>
        <v>0</v>
      </c>
      <c r="E19" s="158">
        <f>SUM(E8:E18)</f>
        <v>695000</v>
      </c>
      <c r="F19" s="158">
        <f>SUM(F8:F18)</f>
        <v>25561831.539999999</v>
      </c>
      <c r="G19" s="158">
        <f t="shared" ref="G19:O19" si="2">SUM(G8:G18)</f>
        <v>7523526.96</v>
      </c>
      <c r="H19" s="158">
        <f>SUM(H8:H18)</f>
        <v>1244929</v>
      </c>
      <c r="I19" s="158">
        <f>SUM(I8:I18)</f>
        <v>5862111.0299999993</v>
      </c>
      <c r="J19" s="158">
        <f>SUM(J8:J18)</f>
        <v>192337</v>
      </c>
      <c r="K19" s="158">
        <f t="shared" si="2"/>
        <v>0</v>
      </c>
      <c r="L19" s="158">
        <f t="shared" si="2"/>
        <v>16185</v>
      </c>
      <c r="M19" s="158">
        <f t="shared" si="2"/>
        <v>229495</v>
      </c>
      <c r="N19" s="158">
        <f t="shared" si="2"/>
        <v>181746</v>
      </c>
      <c r="O19" s="158">
        <f t="shared" si="2"/>
        <v>5951014.7599999998</v>
      </c>
      <c r="P19" s="158">
        <f t="shared" ref="P19" si="3">SUM(P8:P18)</f>
        <v>0</v>
      </c>
      <c r="Q19" s="158">
        <f>SUM(Q8:Q18)</f>
        <v>0</v>
      </c>
      <c r="R19" s="158">
        <f t="shared" ref="R19" si="4">SUM(R8:R18)</f>
        <v>4360486.79</v>
      </c>
      <c r="S19" s="158">
        <f>SUM(S8:S18)</f>
        <v>25561831.539999999</v>
      </c>
      <c r="T19" s="142"/>
    </row>
    <row r="20" spans="1:20" ht="20.25" thickTop="1" x14ac:dyDescent="0.45">
      <c r="A20" s="159" t="s">
        <v>163</v>
      </c>
      <c r="B20" s="160"/>
      <c r="C20" s="160"/>
      <c r="D20" s="160"/>
      <c r="E20" s="160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42"/>
    </row>
    <row r="21" spans="1:20" ht="19.5" x14ac:dyDescent="0.45">
      <c r="A21" s="162" t="s">
        <v>164</v>
      </c>
      <c r="B21" s="153">
        <v>100000</v>
      </c>
      <c r="C21" s="153">
        <v>127551.86</v>
      </c>
      <c r="D21" s="153">
        <v>0</v>
      </c>
      <c r="E21" s="153"/>
      <c r="F21" s="153">
        <v>127551.86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42"/>
    </row>
    <row r="22" spans="1:20" ht="19.5" x14ac:dyDescent="0.45">
      <c r="A22" s="162" t="s">
        <v>165</v>
      </c>
      <c r="B22" s="153">
        <v>25000</v>
      </c>
      <c r="C22" s="153">
        <v>40901</v>
      </c>
      <c r="D22" s="153">
        <v>0</v>
      </c>
      <c r="E22" s="153"/>
      <c r="F22" s="153">
        <v>40901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42"/>
    </row>
    <row r="23" spans="1:20" ht="19.5" x14ac:dyDescent="0.45">
      <c r="A23" s="162" t="s">
        <v>186</v>
      </c>
      <c r="B23" s="153">
        <v>300000</v>
      </c>
      <c r="C23" s="153">
        <v>249381.91</v>
      </c>
      <c r="D23" s="153">
        <v>0</v>
      </c>
      <c r="E23" s="153"/>
      <c r="F23" s="153">
        <v>249381.91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42"/>
    </row>
    <row r="24" spans="1:20" ht="19.5" x14ac:dyDescent="0.45">
      <c r="A24" s="162" t="s">
        <v>232</v>
      </c>
      <c r="B24" s="153">
        <v>0</v>
      </c>
      <c r="C24" s="153">
        <v>0</v>
      </c>
      <c r="D24" s="153">
        <v>0</v>
      </c>
      <c r="E24" s="153"/>
      <c r="F24" s="153">
        <f t="shared" ref="F24:F26" si="5">C24+D24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42"/>
    </row>
    <row r="25" spans="1:20" ht="19.5" x14ac:dyDescent="0.45">
      <c r="A25" s="162" t="s">
        <v>166</v>
      </c>
      <c r="B25" s="153">
        <v>85000</v>
      </c>
      <c r="C25" s="153">
        <v>100910</v>
      </c>
      <c r="D25" s="153">
        <v>0</v>
      </c>
      <c r="E25" s="153"/>
      <c r="F25" s="153">
        <v>100910</v>
      </c>
      <c r="G25" s="16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42"/>
    </row>
    <row r="26" spans="1:20" ht="19.5" x14ac:dyDescent="0.45">
      <c r="A26" s="162" t="s">
        <v>167</v>
      </c>
      <c r="B26" s="153">
        <v>0</v>
      </c>
      <c r="C26" s="153">
        <v>0</v>
      </c>
      <c r="D26" s="153">
        <v>0</v>
      </c>
      <c r="E26" s="153"/>
      <c r="F26" s="153">
        <f t="shared" si="5"/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42"/>
    </row>
    <row r="27" spans="1:20" ht="19.5" x14ac:dyDescent="0.45">
      <c r="A27" s="162" t="s">
        <v>168</v>
      </c>
      <c r="B27" s="153">
        <v>13000000</v>
      </c>
      <c r="C27" s="153">
        <v>14185731.98</v>
      </c>
      <c r="D27" s="153">
        <v>0</v>
      </c>
      <c r="E27" s="153"/>
      <c r="F27" s="153">
        <v>14185731.98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42"/>
    </row>
    <row r="28" spans="1:20" ht="19.5" x14ac:dyDescent="0.45">
      <c r="A28" s="162" t="s">
        <v>233</v>
      </c>
      <c r="B28" s="153">
        <v>17000000</v>
      </c>
      <c r="C28" s="153">
        <v>14198481</v>
      </c>
      <c r="D28" s="153">
        <v>0</v>
      </c>
      <c r="E28" s="153"/>
      <c r="F28" s="153">
        <v>14198481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42"/>
    </row>
    <row r="29" spans="1:20" ht="19.5" x14ac:dyDescent="0.45">
      <c r="A29" s="162" t="s">
        <v>82</v>
      </c>
      <c r="B29" s="160">
        <v>0</v>
      </c>
      <c r="C29" s="160">
        <v>0</v>
      </c>
      <c r="D29" s="153">
        <v>0</v>
      </c>
      <c r="E29" s="153"/>
      <c r="F29" s="153">
        <v>0</v>
      </c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42"/>
    </row>
    <row r="30" spans="1:20" ht="20.25" thickBot="1" x14ac:dyDescent="0.5">
      <c r="A30" s="164" t="s">
        <v>169</v>
      </c>
      <c r="B30" s="158">
        <f>SUM(B21:B29)</f>
        <v>30510000</v>
      </c>
      <c r="C30" s="158">
        <f>SUM(C21:C29)</f>
        <v>28902957.75</v>
      </c>
      <c r="D30" s="158">
        <f>SUM(D21:D29)</f>
        <v>0</v>
      </c>
      <c r="E30" s="158"/>
      <c r="F30" s="158">
        <f>SUM(F21:F29)</f>
        <v>28902957.75</v>
      </c>
      <c r="G30" s="165">
        <v>0</v>
      </c>
      <c r="H30" s="165">
        <v>0</v>
      </c>
      <c r="I30" s="165">
        <v>0</v>
      </c>
      <c r="J30" s="165">
        <v>0</v>
      </c>
      <c r="K30" s="165"/>
      <c r="L30" s="165">
        <v>0</v>
      </c>
      <c r="M30" s="165">
        <v>0</v>
      </c>
      <c r="N30" s="165">
        <v>0</v>
      </c>
      <c r="O30" s="165"/>
      <c r="P30" s="165">
        <v>0</v>
      </c>
      <c r="Q30" s="165">
        <v>0</v>
      </c>
      <c r="R30" s="165">
        <v>0</v>
      </c>
      <c r="S30" s="165">
        <v>0</v>
      </c>
      <c r="T30" s="142"/>
    </row>
    <row r="31" spans="1:20" ht="21" thickTop="1" thickBot="1" x14ac:dyDescent="0.5">
      <c r="A31" s="147" t="s">
        <v>170</v>
      </c>
      <c r="C31" s="142"/>
      <c r="D31" s="166"/>
      <c r="E31" s="166"/>
      <c r="F31" s="167">
        <f>F30-F19</f>
        <v>3341126.2100000009</v>
      </c>
      <c r="T31" s="142"/>
    </row>
    <row r="32" spans="1:20" ht="19.5" thickTop="1" x14ac:dyDescent="0.45">
      <c r="B32" s="141">
        <f>B19-B30</f>
        <v>0</v>
      </c>
      <c r="T32" s="142"/>
    </row>
    <row r="33" spans="1:20" ht="20.100000000000001" customHeight="1" x14ac:dyDescent="0.45">
      <c r="B33" s="142"/>
      <c r="C33" s="154"/>
      <c r="D33" s="142"/>
      <c r="E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T33" s="142"/>
    </row>
    <row r="34" spans="1:20" ht="20.100000000000001" customHeight="1" x14ac:dyDescent="0.45">
      <c r="C34" s="154"/>
      <c r="D34" s="154"/>
      <c r="E34" s="154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T34" s="142"/>
    </row>
    <row r="35" spans="1:20" ht="20.100000000000001" customHeight="1" x14ac:dyDescent="0.55000000000000004">
      <c r="A35" s="342" t="s">
        <v>235</v>
      </c>
      <c r="B35" s="342"/>
      <c r="C35" s="342"/>
      <c r="D35" s="342"/>
      <c r="E35" s="191"/>
      <c r="G35" s="342" t="s">
        <v>235</v>
      </c>
      <c r="H35" s="342"/>
      <c r="I35" s="342"/>
      <c r="J35" s="142"/>
      <c r="K35" s="142"/>
      <c r="L35" s="142"/>
      <c r="M35" s="342" t="s">
        <v>235</v>
      </c>
      <c r="N35" s="342"/>
      <c r="O35" s="342"/>
      <c r="P35" s="142"/>
      <c r="Q35" s="142"/>
      <c r="R35" s="142"/>
      <c r="T35" s="142"/>
    </row>
    <row r="36" spans="1:20" ht="20.100000000000001" customHeight="1" x14ac:dyDescent="0.55000000000000004">
      <c r="A36" s="342" t="s">
        <v>530</v>
      </c>
      <c r="B36" s="342"/>
      <c r="C36" s="342"/>
      <c r="D36" s="342"/>
      <c r="E36" s="191"/>
      <c r="G36" s="342" t="s">
        <v>531</v>
      </c>
      <c r="H36" s="342"/>
      <c r="I36" s="342"/>
      <c r="J36" s="142"/>
      <c r="K36" s="142"/>
      <c r="L36" s="142"/>
      <c r="M36" s="342" t="s">
        <v>532</v>
      </c>
      <c r="N36" s="342"/>
      <c r="O36" s="342"/>
      <c r="P36" s="142"/>
      <c r="Q36" s="142"/>
      <c r="R36" s="142"/>
      <c r="T36" s="142"/>
    </row>
    <row r="37" spans="1:20" ht="20.100000000000001" customHeight="1" x14ac:dyDescent="0.55000000000000004">
      <c r="A37" s="341" t="s">
        <v>171</v>
      </c>
      <c r="B37" s="341"/>
      <c r="C37" s="341"/>
      <c r="D37" s="341"/>
      <c r="E37" s="191"/>
      <c r="G37" s="342" t="s">
        <v>533</v>
      </c>
      <c r="H37" s="342"/>
      <c r="I37" s="342"/>
      <c r="J37" s="142"/>
      <c r="K37" s="142"/>
      <c r="L37" s="142"/>
      <c r="M37" s="168" t="s">
        <v>534</v>
      </c>
      <c r="N37" s="142"/>
      <c r="O37" s="142"/>
      <c r="P37" s="142"/>
      <c r="Q37" s="142"/>
      <c r="R37" s="142"/>
      <c r="T37" s="142"/>
    </row>
    <row r="38" spans="1:20" ht="20.100000000000001" customHeight="1" x14ac:dyDescent="0.55000000000000004">
      <c r="A38" s="341"/>
      <c r="B38" s="341"/>
      <c r="C38" s="341"/>
      <c r="D38" s="341"/>
      <c r="E38" s="19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T38" s="142"/>
    </row>
    <row r="39" spans="1:20" ht="20.100000000000001" customHeight="1" x14ac:dyDescent="0.45">
      <c r="B39" s="154"/>
      <c r="C39" s="142"/>
      <c r="D39" s="142"/>
      <c r="E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T39" s="142"/>
    </row>
    <row r="40" spans="1:20" ht="20.100000000000001" customHeight="1" x14ac:dyDescent="0.45">
      <c r="B40" s="154"/>
      <c r="C40" s="154"/>
      <c r="D40" s="154"/>
      <c r="E40" s="154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T40" s="142"/>
    </row>
    <row r="41" spans="1:20" ht="20.100000000000001" customHeight="1" x14ac:dyDescent="0.45">
      <c r="B41" s="154"/>
      <c r="C41" s="154"/>
      <c r="D41" s="154"/>
      <c r="E41" s="154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T41" s="142"/>
    </row>
    <row r="42" spans="1:20" ht="20.100000000000001" customHeight="1" x14ac:dyDescent="0.45">
      <c r="D42" s="154"/>
      <c r="E42" s="154"/>
      <c r="F42" s="154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T42" s="142"/>
    </row>
    <row r="43" spans="1:20" ht="20.100000000000001" customHeight="1" x14ac:dyDescent="0.45">
      <c r="B43" s="142"/>
      <c r="C43" s="142"/>
      <c r="D43" s="142"/>
      <c r="E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T43" s="142"/>
    </row>
    <row r="44" spans="1:20" ht="20.100000000000001" customHeight="1" x14ac:dyDescent="0.45">
      <c r="B44" s="142"/>
      <c r="C44" s="142"/>
      <c r="D44" s="142"/>
      <c r="E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T44" s="142"/>
    </row>
    <row r="45" spans="1:20" ht="20.100000000000001" customHeight="1" x14ac:dyDescent="0.45">
      <c r="B45" s="142"/>
      <c r="C45" s="142"/>
      <c r="D45" s="142"/>
      <c r="E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T45" s="142"/>
    </row>
    <row r="46" spans="1:20" ht="20.100000000000001" customHeight="1" x14ac:dyDescent="0.45">
      <c r="B46" s="142"/>
      <c r="C46" s="142"/>
      <c r="D46" s="142"/>
      <c r="E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T46" s="142"/>
    </row>
    <row r="47" spans="1:20" ht="20.100000000000001" customHeight="1" x14ac:dyDescent="0.45">
      <c r="B47" s="142"/>
      <c r="C47" s="142"/>
      <c r="D47" s="142"/>
      <c r="E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T47" s="142"/>
    </row>
    <row r="48" spans="1:20" ht="20.100000000000001" customHeight="1" x14ac:dyDescent="0.45">
      <c r="B48" s="142"/>
      <c r="C48" s="142"/>
      <c r="D48" s="142"/>
      <c r="E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T48" s="142"/>
    </row>
    <row r="49" spans="2:20" ht="20.100000000000001" customHeight="1" x14ac:dyDescent="0.4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2:20" ht="20.100000000000001" customHeight="1" x14ac:dyDescent="0.45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2:20" ht="20.100000000000001" customHeight="1" x14ac:dyDescent="0.4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2:20" ht="20.100000000000001" customHeight="1" x14ac:dyDescent="0.4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2:20" ht="20.100000000000001" customHeight="1" x14ac:dyDescent="0.4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2:20" ht="20.100000000000001" customHeight="1" x14ac:dyDescent="0.4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2:20" ht="20.100000000000001" customHeight="1" x14ac:dyDescent="0.4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2:20" ht="20.100000000000001" customHeight="1" x14ac:dyDescent="0.45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</row>
    <row r="57" spans="2:20" ht="20.100000000000001" customHeight="1" x14ac:dyDescent="0.4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</row>
    <row r="58" spans="2:20" ht="20.100000000000001" customHeight="1" x14ac:dyDescent="0.4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  <row r="59" spans="2:20" ht="20.100000000000001" customHeight="1" x14ac:dyDescent="0.4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</row>
    <row r="60" spans="2:20" ht="20.100000000000001" customHeight="1" x14ac:dyDescent="0.4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</row>
    <row r="61" spans="2:20" ht="20.100000000000001" customHeight="1" x14ac:dyDescent="0.4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</row>
    <row r="62" spans="2:20" ht="20.100000000000001" customHeight="1" x14ac:dyDescent="0.4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</row>
    <row r="63" spans="2:20" ht="20.100000000000001" customHeight="1" x14ac:dyDescent="0.4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2:20" x14ac:dyDescent="0.4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T64" s="142"/>
    </row>
    <row r="65" spans="2:20" x14ac:dyDescent="0.4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T65" s="142"/>
    </row>
    <row r="66" spans="2:20" x14ac:dyDescent="0.4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T66" s="142"/>
    </row>
    <row r="67" spans="2:20" x14ac:dyDescent="0.4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T67" s="142"/>
    </row>
    <row r="69" spans="2:20" x14ac:dyDescent="0.4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T69" s="142"/>
    </row>
    <row r="70" spans="2:20" x14ac:dyDescent="0.4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T70" s="142"/>
    </row>
    <row r="71" spans="2:20" x14ac:dyDescent="0.4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T71" s="142"/>
    </row>
    <row r="72" spans="2:20" x14ac:dyDescent="0.4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T72" s="142"/>
    </row>
    <row r="73" spans="2:20" x14ac:dyDescent="0.4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T73" s="142"/>
    </row>
    <row r="74" spans="2:20" x14ac:dyDescent="0.4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T74" s="142"/>
    </row>
    <row r="75" spans="2:20" x14ac:dyDescent="0.4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T75" s="142"/>
    </row>
    <row r="76" spans="2:20" x14ac:dyDescent="0.4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T76" s="142"/>
    </row>
    <row r="77" spans="2:20" x14ac:dyDescent="0.4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T77" s="142"/>
    </row>
    <row r="78" spans="2:20" x14ac:dyDescent="0.4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T78" s="142"/>
    </row>
    <row r="79" spans="2:20" x14ac:dyDescent="0.4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T79" s="142"/>
    </row>
    <row r="80" spans="2:20" x14ac:dyDescent="0.4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T80" s="142"/>
    </row>
    <row r="81" spans="2:20" x14ac:dyDescent="0.4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T81" s="142"/>
    </row>
    <row r="82" spans="2:20" x14ac:dyDescent="0.4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T82" s="142"/>
    </row>
    <row r="83" spans="2:20" x14ac:dyDescent="0.4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T83" s="142"/>
    </row>
    <row r="84" spans="2:20" x14ac:dyDescent="0.4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T84" s="142"/>
    </row>
    <row r="85" spans="2:20" x14ac:dyDescent="0.4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T85" s="142"/>
    </row>
    <row r="86" spans="2:20" x14ac:dyDescent="0.4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T86" s="142"/>
    </row>
    <row r="87" spans="2:20" x14ac:dyDescent="0.4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T87" s="142"/>
    </row>
    <row r="88" spans="2:20" x14ac:dyDescent="0.4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T88" s="142"/>
    </row>
    <row r="89" spans="2:20" x14ac:dyDescent="0.4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T89" s="142"/>
    </row>
    <row r="90" spans="2:20" x14ac:dyDescent="0.4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T90" s="142"/>
    </row>
    <row r="91" spans="2:20" x14ac:dyDescent="0.4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T91" s="142"/>
    </row>
    <row r="92" spans="2:20" x14ac:dyDescent="0.4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T92" s="142"/>
    </row>
    <row r="93" spans="2:20" x14ac:dyDescent="0.4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T93" s="142"/>
    </row>
    <row r="94" spans="2:20" x14ac:dyDescent="0.4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T94" s="142"/>
    </row>
    <row r="95" spans="2:20" x14ac:dyDescent="0.4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T95" s="142"/>
    </row>
    <row r="96" spans="2:20" x14ac:dyDescent="0.4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T96" s="142"/>
    </row>
    <row r="99" spans="2:20" x14ac:dyDescent="0.4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T99" s="142"/>
    </row>
    <row r="100" spans="2:20" x14ac:dyDescent="0.4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T100" s="142"/>
    </row>
    <row r="101" spans="2:20" x14ac:dyDescent="0.4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T101" s="142"/>
    </row>
    <row r="103" spans="2:20" x14ac:dyDescent="0.4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T103" s="142"/>
    </row>
    <row r="104" spans="2:20" x14ac:dyDescent="0.4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T104" s="142"/>
    </row>
    <row r="105" spans="2:20" x14ac:dyDescent="0.4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T105" s="142"/>
    </row>
    <row r="106" spans="2:20" x14ac:dyDescent="0.4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T106" s="142"/>
    </row>
    <row r="107" spans="2:20" x14ac:dyDescent="0.4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T107" s="142"/>
    </row>
    <row r="108" spans="2:20" x14ac:dyDescent="0.4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T108" s="142"/>
    </row>
    <row r="109" spans="2:20" x14ac:dyDescent="0.4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T109" s="142"/>
    </row>
    <row r="110" spans="2:20" x14ac:dyDescent="0.4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T110" s="142"/>
    </row>
    <row r="111" spans="2:20" x14ac:dyDescent="0.4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T111" s="142"/>
    </row>
    <row r="112" spans="2:20" x14ac:dyDescent="0.4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T112" s="142"/>
    </row>
    <row r="113" spans="2:20" x14ac:dyDescent="0.4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T113" s="142"/>
    </row>
    <row r="114" spans="2:20" x14ac:dyDescent="0.4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T114" s="142"/>
    </row>
    <row r="115" spans="2:20" x14ac:dyDescent="0.4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T115" s="142"/>
    </row>
    <row r="116" spans="2:20" x14ac:dyDescent="0.4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T116" s="142"/>
    </row>
    <row r="117" spans="2:20" x14ac:dyDescent="0.4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T117" s="142"/>
    </row>
    <row r="118" spans="2:20" x14ac:dyDescent="0.4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T118" s="142"/>
    </row>
    <row r="119" spans="2:20" x14ac:dyDescent="0.4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T119" s="142"/>
    </row>
    <row r="120" spans="2:20" x14ac:dyDescent="0.45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T120" s="142"/>
    </row>
    <row r="121" spans="2:20" x14ac:dyDescent="0.45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T121" s="142"/>
    </row>
    <row r="122" spans="2:20" x14ac:dyDescent="0.45"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T122" s="142"/>
    </row>
    <row r="123" spans="2:20" x14ac:dyDescent="0.4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T123" s="142"/>
    </row>
    <row r="124" spans="2:20" x14ac:dyDescent="0.45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T124" s="142"/>
    </row>
    <row r="125" spans="2:20" x14ac:dyDescent="0.45"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T125" s="142"/>
    </row>
    <row r="126" spans="2:20" x14ac:dyDescent="0.45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T126" s="142"/>
    </row>
    <row r="127" spans="2:20" x14ac:dyDescent="0.45"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T127" s="142"/>
    </row>
    <row r="128" spans="2:20" x14ac:dyDescent="0.45"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T128" s="142"/>
    </row>
    <row r="129" spans="2:20" x14ac:dyDescent="0.45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T129" s="142"/>
    </row>
    <row r="130" spans="2:20" x14ac:dyDescent="0.45"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T130" s="142"/>
    </row>
    <row r="133" spans="2:20" x14ac:dyDescent="0.45"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T133" s="142"/>
    </row>
    <row r="134" spans="2:20" x14ac:dyDescent="0.45"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T134" s="142"/>
    </row>
    <row r="135" spans="2:20" x14ac:dyDescent="0.45"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T135" s="142"/>
    </row>
  </sheetData>
  <mergeCells count="29">
    <mergeCell ref="N4:N6"/>
    <mergeCell ref="A1:Q1"/>
    <mergeCell ref="A2:Q2"/>
    <mergeCell ref="A3:Q3"/>
    <mergeCell ref="B4:B6"/>
    <mergeCell ref="C4:C6"/>
    <mergeCell ref="D4:D6"/>
    <mergeCell ref="F4:F6"/>
    <mergeCell ref="G4:G6"/>
    <mergeCell ref="H4:H6"/>
    <mergeCell ref="E4:E6"/>
    <mergeCell ref="P4:P6"/>
    <mergeCell ref="Q4:Q6"/>
    <mergeCell ref="S4:S6"/>
    <mergeCell ref="R4:R6"/>
    <mergeCell ref="A37:D37"/>
    <mergeCell ref="G37:I37"/>
    <mergeCell ref="A38:D38"/>
    <mergeCell ref="A36:D36"/>
    <mergeCell ref="G36:I36"/>
    <mergeCell ref="M36:O36"/>
    <mergeCell ref="A35:D35"/>
    <mergeCell ref="G35:I35"/>
    <mergeCell ref="M35:O35"/>
    <mergeCell ref="I4:I6"/>
    <mergeCell ref="J4:J6"/>
    <mergeCell ref="K4:K6"/>
    <mergeCell ref="L4:L6"/>
    <mergeCell ref="M4:M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72" fitToHeight="2" orientation="landscape" r:id="rId1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Normal="100" workbookViewId="0">
      <selection activeCell="A2" sqref="A2:O22"/>
    </sheetView>
  </sheetViews>
  <sheetFormatPr defaultRowHeight="21.75" x14ac:dyDescent="0.5"/>
  <cols>
    <col min="1" max="1" width="13.625" style="14" customWidth="1"/>
    <col min="2" max="2" width="17.625" style="14" customWidth="1"/>
    <col min="3" max="3" width="12.875" style="14" customWidth="1"/>
    <col min="4" max="4" width="11" style="14" customWidth="1"/>
    <col min="5" max="5" width="11.375" style="14" customWidth="1"/>
    <col min="6" max="6" width="10.25" style="14" customWidth="1"/>
    <col min="7" max="7" width="7.75" style="14" customWidth="1"/>
    <col min="8" max="8" width="11.875" style="14" customWidth="1"/>
    <col min="9" max="9" width="10.125" style="14" customWidth="1"/>
    <col min="10" max="10" width="9.875" style="14" customWidth="1"/>
    <col min="11" max="11" width="11" style="14" customWidth="1"/>
    <col min="12" max="12" width="7.5" style="14" customWidth="1"/>
    <col min="13" max="13" width="8.25" style="14" customWidth="1"/>
    <col min="14" max="14" width="12.875" style="14" customWidth="1"/>
    <col min="15" max="15" width="13.25" style="14" customWidth="1"/>
    <col min="16" max="16" width="13" style="14" customWidth="1"/>
    <col min="17" max="16384" width="9" style="14"/>
  </cols>
  <sheetData>
    <row r="1" spans="1:15" x14ac:dyDescent="0.5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x14ac:dyDescent="0.5">
      <c r="A2" s="330" t="s">
        <v>336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x14ac:dyDescent="0.5">
      <c r="A3" s="330" t="s">
        <v>242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x14ac:dyDescent="0.5">
      <c r="A4" s="331" t="s">
        <v>234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x14ac:dyDescent="0.5">
      <c r="A5" s="357" t="s">
        <v>236</v>
      </c>
      <c r="B5" s="350" t="s">
        <v>106</v>
      </c>
      <c r="C5" s="353" t="s">
        <v>104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15" ht="18.75" customHeight="1" x14ac:dyDescent="0.5">
      <c r="A6" s="358"/>
      <c r="B6" s="351"/>
      <c r="C6" s="347" t="s">
        <v>146</v>
      </c>
      <c r="D6" s="347" t="s">
        <v>225</v>
      </c>
      <c r="E6" s="350" t="s">
        <v>147</v>
      </c>
      <c r="F6" s="350" t="s">
        <v>148</v>
      </c>
      <c r="G6" s="347" t="s">
        <v>149</v>
      </c>
      <c r="H6" s="347" t="s">
        <v>150</v>
      </c>
      <c r="I6" s="347" t="s">
        <v>151</v>
      </c>
      <c r="J6" s="347" t="s">
        <v>152</v>
      </c>
      <c r="K6" s="360" t="s">
        <v>153</v>
      </c>
      <c r="L6" s="347" t="s">
        <v>226</v>
      </c>
      <c r="M6" s="350" t="s">
        <v>154</v>
      </c>
      <c r="N6" s="347" t="s">
        <v>143</v>
      </c>
      <c r="O6" s="344" t="s">
        <v>65</v>
      </c>
    </row>
    <row r="7" spans="1:15" ht="18.75" customHeight="1" x14ac:dyDescent="0.5">
      <c r="A7" s="358"/>
      <c r="B7" s="351"/>
      <c r="C7" s="348"/>
      <c r="D7" s="348"/>
      <c r="E7" s="351"/>
      <c r="F7" s="351"/>
      <c r="G7" s="348"/>
      <c r="H7" s="348"/>
      <c r="I7" s="348"/>
      <c r="J7" s="348"/>
      <c r="K7" s="361"/>
      <c r="L7" s="348"/>
      <c r="M7" s="351"/>
      <c r="N7" s="348"/>
      <c r="O7" s="345"/>
    </row>
    <row r="8" spans="1:15" ht="18.75" customHeight="1" x14ac:dyDescent="0.5">
      <c r="A8" s="359"/>
      <c r="B8" s="352"/>
      <c r="C8" s="349"/>
      <c r="D8" s="349"/>
      <c r="E8" s="352"/>
      <c r="F8" s="352"/>
      <c r="G8" s="349"/>
      <c r="H8" s="349"/>
      <c r="I8" s="349"/>
      <c r="J8" s="349"/>
      <c r="K8" s="362"/>
      <c r="L8" s="349"/>
      <c r="M8" s="352"/>
      <c r="N8" s="349"/>
      <c r="O8" s="346"/>
    </row>
    <row r="9" spans="1:15" x14ac:dyDescent="0.5">
      <c r="A9" s="193" t="s">
        <v>155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</row>
    <row r="10" spans="1:15" x14ac:dyDescent="0.5">
      <c r="A10" s="196" t="s">
        <v>237</v>
      </c>
      <c r="B10" s="197" t="s">
        <v>156</v>
      </c>
      <c r="C10" s="198">
        <v>2160960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9">
        <f>SUM(C10:N10)</f>
        <v>2160960</v>
      </c>
    </row>
    <row r="11" spans="1:15" x14ac:dyDescent="0.5">
      <c r="A11" s="196"/>
      <c r="B11" s="197" t="s">
        <v>185</v>
      </c>
      <c r="C11" s="198">
        <v>3780672</v>
      </c>
      <c r="D11" s="198">
        <v>654060</v>
      </c>
      <c r="E11" s="198">
        <v>2307006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822360</v>
      </c>
      <c r="L11" s="198">
        <v>0</v>
      </c>
      <c r="M11" s="198">
        <v>0</v>
      </c>
      <c r="N11" s="198">
        <v>0</v>
      </c>
      <c r="O11" s="199">
        <f t="shared" ref="O11:O20" si="0">SUM(C11:N11)</f>
        <v>7564098</v>
      </c>
    </row>
    <row r="12" spans="1:15" x14ac:dyDescent="0.5">
      <c r="A12" s="196" t="s">
        <v>238</v>
      </c>
      <c r="B12" s="198" t="s">
        <v>157</v>
      </c>
      <c r="C12" s="198">
        <v>282525</v>
      </c>
      <c r="D12" s="198">
        <v>43550</v>
      </c>
      <c r="E12" s="198">
        <v>36000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73680</v>
      </c>
      <c r="L12" s="198">
        <v>0</v>
      </c>
      <c r="M12" s="198">
        <v>0</v>
      </c>
      <c r="N12" s="198">
        <v>0</v>
      </c>
      <c r="O12" s="199">
        <f t="shared" si="0"/>
        <v>435755</v>
      </c>
    </row>
    <row r="13" spans="1:15" x14ac:dyDescent="0.5">
      <c r="A13" s="196"/>
      <c r="B13" s="198" t="s">
        <v>158</v>
      </c>
      <c r="C13" s="198">
        <v>571765</v>
      </c>
      <c r="D13" s="198">
        <v>461019</v>
      </c>
      <c r="E13" s="198">
        <v>1113945.6499999999</v>
      </c>
      <c r="F13" s="198">
        <v>3594</v>
      </c>
      <c r="G13" s="198">
        <v>0</v>
      </c>
      <c r="H13" s="198">
        <v>16185</v>
      </c>
      <c r="I13" s="198">
        <v>229495</v>
      </c>
      <c r="J13" s="198">
        <v>136746</v>
      </c>
      <c r="K13" s="198">
        <v>241752.76</v>
      </c>
      <c r="L13" s="198">
        <v>0</v>
      </c>
      <c r="M13" s="198">
        <v>0</v>
      </c>
      <c r="N13" s="198">
        <v>0</v>
      </c>
      <c r="O13" s="199">
        <f t="shared" si="0"/>
        <v>2774502.41</v>
      </c>
    </row>
    <row r="14" spans="1:15" x14ac:dyDescent="0.5">
      <c r="A14" s="196"/>
      <c r="B14" s="198" t="s">
        <v>159</v>
      </c>
      <c r="C14" s="198">
        <v>353029</v>
      </c>
      <c r="D14" s="198">
        <v>56300</v>
      </c>
      <c r="E14" s="198">
        <v>701159.38</v>
      </c>
      <c r="F14" s="198">
        <v>68743</v>
      </c>
      <c r="G14" s="198">
        <v>0</v>
      </c>
      <c r="H14" s="198">
        <v>0</v>
      </c>
      <c r="I14" s="198">
        <v>0</v>
      </c>
      <c r="J14" s="198">
        <v>0</v>
      </c>
      <c r="K14" s="198">
        <v>90722</v>
      </c>
      <c r="L14" s="198">
        <v>0</v>
      </c>
      <c r="M14" s="198">
        <v>0</v>
      </c>
      <c r="N14" s="198">
        <v>0</v>
      </c>
      <c r="O14" s="199">
        <f t="shared" si="0"/>
        <v>1269953.3799999999</v>
      </c>
    </row>
    <row r="15" spans="1:15" x14ac:dyDescent="0.5">
      <c r="A15" s="196"/>
      <c r="B15" s="198" t="s">
        <v>160</v>
      </c>
      <c r="C15" s="198">
        <v>292575.96000000002</v>
      </c>
      <c r="D15" s="198">
        <v>0</v>
      </c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9">
        <f t="shared" si="0"/>
        <v>292575.96000000002</v>
      </c>
    </row>
    <row r="16" spans="1:15" x14ac:dyDescent="0.5">
      <c r="A16" s="196" t="s">
        <v>239</v>
      </c>
      <c r="B16" s="198" t="s">
        <v>218</v>
      </c>
      <c r="C16" s="198">
        <v>32000</v>
      </c>
      <c r="D16" s="198">
        <v>0</v>
      </c>
      <c r="E16" s="198">
        <v>885000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8000</v>
      </c>
      <c r="L16" s="198">
        <v>0</v>
      </c>
      <c r="M16" s="198">
        <v>0</v>
      </c>
      <c r="N16" s="198">
        <v>0</v>
      </c>
      <c r="O16" s="199">
        <f t="shared" si="0"/>
        <v>925000</v>
      </c>
    </row>
    <row r="17" spans="1:16" x14ac:dyDescent="0.5">
      <c r="A17" s="196"/>
      <c r="B17" s="198" t="s">
        <v>219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4019500</v>
      </c>
      <c r="L17" s="198">
        <v>0</v>
      </c>
      <c r="M17" s="198">
        <v>0</v>
      </c>
      <c r="N17" s="198">
        <v>0</v>
      </c>
      <c r="O17" s="199">
        <f t="shared" si="0"/>
        <v>4019500</v>
      </c>
    </row>
    <row r="18" spans="1:16" x14ac:dyDescent="0.5">
      <c r="A18" s="196" t="s">
        <v>240</v>
      </c>
      <c r="B18" s="198" t="s">
        <v>161</v>
      </c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9">
        <f t="shared" si="0"/>
        <v>0</v>
      </c>
    </row>
    <row r="19" spans="1:16" x14ac:dyDescent="0.5">
      <c r="A19" s="196" t="s">
        <v>241</v>
      </c>
      <c r="B19" s="198" t="s">
        <v>162</v>
      </c>
      <c r="C19" s="198">
        <v>50000</v>
      </c>
      <c r="D19" s="198">
        <v>30000</v>
      </c>
      <c r="E19" s="198">
        <v>819000</v>
      </c>
      <c r="F19" s="198">
        <v>120000</v>
      </c>
      <c r="G19" s="198">
        <v>0</v>
      </c>
      <c r="H19" s="198">
        <v>0</v>
      </c>
      <c r="I19" s="198">
        <v>0</v>
      </c>
      <c r="J19" s="198">
        <v>45000</v>
      </c>
      <c r="K19" s="198">
        <v>0</v>
      </c>
      <c r="L19" s="198">
        <v>0</v>
      </c>
      <c r="M19" s="198">
        <v>0</v>
      </c>
      <c r="N19" s="198">
        <v>0</v>
      </c>
      <c r="O19" s="199">
        <f t="shared" si="0"/>
        <v>1064000</v>
      </c>
    </row>
    <row r="20" spans="1:16" x14ac:dyDescent="0.5">
      <c r="A20" s="200" t="s">
        <v>143</v>
      </c>
      <c r="B20" s="198" t="s">
        <v>143</v>
      </c>
      <c r="C20" s="201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201">
        <v>4360486.79</v>
      </c>
      <c r="O20" s="199">
        <f t="shared" si="0"/>
        <v>4360486.79</v>
      </c>
    </row>
    <row r="21" spans="1:16" ht="22.5" thickBot="1" x14ac:dyDescent="0.55000000000000004">
      <c r="A21" s="202" t="s">
        <v>65</v>
      </c>
      <c r="B21" s="203"/>
      <c r="C21" s="203">
        <f t="shared" ref="C21" si="1">SUM(C10:C20)</f>
        <v>7523526.96</v>
      </c>
      <c r="D21" s="203">
        <f>SUM(D10:D20)</f>
        <v>1244929</v>
      </c>
      <c r="E21" s="203">
        <f>SUM(E10:E20)</f>
        <v>5862111.0299999993</v>
      </c>
      <c r="F21" s="203">
        <f>SUM(F10:F20)</f>
        <v>192337</v>
      </c>
      <c r="G21" s="203">
        <f t="shared" ref="G21:O21" si="2">SUM(G10:G20)</f>
        <v>0</v>
      </c>
      <c r="H21" s="203">
        <f t="shared" si="2"/>
        <v>16185</v>
      </c>
      <c r="I21" s="203">
        <f t="shared" si="2"/>
        <v>229495</v>
      </c>
      <c r="J21" s="203">
        <f t="shared" si="2"/>
        <v>181746</v>
      </c>
      <c r="K21" s="203">
        <f t="shared" si="2"/>
        <v>5256014.76</v>
      </c>
      <c r="L21" s="203">
        <f t="shared" si="2"/>
        <v>0</v>
      </c>
      <c r="M21" s="203">
        <f t="shared" si="2"/>
        <v>0</v>
      </c>
      <c r="N21" s="203">
        <f t="shared" si="2"/>
        <v>4360486.79</v>
      </c>
      <c r="O21" s="203">
        <f t="shared" si="2"/>
        <v>24866831.539999999</v>
      </c>
      <c r="P21" s="253">
        <f>O21-งบแสดงผลการดำเนินงานจ่ายรายรับ!E19</f>
        <v>0</v>
      </c>
    </row>
    <row r="22" spans="1:16" ht="22.5" thickTop="1" x14ac:dyDescent="0.5"/>
  </sheetData>
  <mergeCells count="20">
    <mergeCell ref="A2:O2"/>
    <mergeCell ref="A1:O1"/>
    <mergeCell ref="A3:O3"/>
    <mergeCell ref="A4:O4"/>
    <mergeCell ref="A5:A8"/>
    <mergeCell ref="B5:B8"/>
    <mergeCell ref="K6:K8"/>
    <mergeCell ref="J6:J8"/>
    <mergeCell ref="E6:E8"/>
    <mergeCell ref="F6:F8"/>
    <mergeCell ref="G6:G8"/>
    <mergeCell ref="H6:H8"/>
    <mergeCell ref="I6:I8"/>
    <mergeCell ref="C6:C8"/>
    <mergeCell ref="D6:D8"/>
    <mergeCell ref="O6:O8"/>
    <mergeCell ref="L6:L8"/>
    <mergeCell ref="M6:M8"/>
    <mergeCell ref="N6:N8"/>
    <mergeCell ref="C5:O5"/>
  </mergeCells>
  <pageMargins left="0.51181102362204722" right="0.51181102362204722" top="0.74803149606299213" bottom="0.74803149606299213" header="0.31496062992125984" footer="0.31496062992125984"/>
  <pageSetup paperSize="9" scale="75" orientation="landscape" r:id="rId1"/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2"/>
  <sheetViews>
    <sheetView topLeftCell="A3" zoomScaleNormal="100" workbookViewId="0">
      <selection activeCell="A2" sqref="A2:O21"/>
    </sheetView>
  </sheetViews>
  <sheetFormatPr defaultRowHeight="14.25" x14ac:dyDescent="0.2"/>
  <cols>
    <col min="1" max="1" width="13.625" customWidth="1"/>
    <col min="2" max="2" width="19.875" customWidth="1"/>
    <col min="3" max="7" width="9" customWidth="1"/>
    <col min="8" max="8" width="11.125" customWidth="1"/>
    <col min="9" max="9" width="9" customWidth="1"/>
    <col min="10" max="10" width="7.875" customWidth="1"/>
    <col min="11" max="11" width="11.625" customWidth="1"/>
    <col min="12" max="12" width="7.625" customWidth="1"/>
    <col min="13" max="13" width="8.5" customWidth="1"/>
    <col min="14" max="14" width="8.125" customWidth="1"/>
    <col min="15" max="15" width="12.25" customWidth="1"/>
  </cols>
  <sheetData>
    <row r="1" spans="1:15" ht="21.75" x14ac:dyDescent="0.5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ht="21.75" x14ac:dyDescent="0.5">
      <c r="A2" s="330" t="s">
        <v>336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21.75" x14ac:dyDescent="0.5">
      <c r="A3" s="330" t="s">
        <v>243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21.75" x14ac:dyDescent="0.5">
      <c r="A4" s="331" t="s">
        <v>234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21.75" x14ac:dyDescent="0.5">
      <c r="A5" s="357" t="s">
        <v>236</v>
      </c>
      <c r="B5" s="350" t="s">
        <v>106</v>
      </c>
      <c r="C5" s="353" t="s">
        <v>104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15" ht="18.75" customHeight="1" x14ac:dyDescent="0.2">
      <c r="A6" s="358"/>
      <c r="B6" s="351"/>
      <c r="C6" s="347" t="s">
        <v>146</v>
      </c>
      <c r="D6" s="347" t="s">
        <v>225</v>
      </c>
      <c r="E6" s="350" t="s">
        <v>147</v>
      </c>
      <c r="F6" s="350" t="s">
        <v>148</v>
      </c>
      <c r="G6" s="347" t="s">
        <v>149</v>
      </c>
      <c r="H6" s="347" t="s">
        <v>150</v>
      </c>
      <c r="I6" s="347" t="s">
        <v>151</v>
      </c>
      <c r="J6" s="347" t="s">
        <v>152</v>
      </c>
      <c r="K6" s="360" t="s">
        <v>153</v>
      </c>
      <c r="L6" s="347" t="s">
        <v>226</v>
      </c>
      <c r="M6" s="350" t="s">
        <v>154</v>
      </c>
      <c r="N6" s="347" t="s">
        <v>143</v>
      </c>
      <c r="O6" s="363" t="s">
        <v>65</v>
      </c>
    </row>
    <row r="7" spans="1:15" ht="18.75" customHeight="1" x14ac:dyDescent="0.2">
      <c r="A7" s="358"/>
      <c r="B7" s="351"/>
      <c r="C7" s="348"/>
      <c r="D7" s="348"/>
      <c r="E7" s="351"/>
      <c r="F7" s="351"/>
      <c r="G7" s="348"/>
      <c r="H7" s="348"/>
      <c r="I7" s="348"/>
      <c r="J7" s="348"/>
      <c r="K7" s="361"/>
      <c r="L7" s="348"/>
      <c r="M7" s="351"/>
      <c r="N7" s="348"/>
      <c r="O7" s="364"/>
    </row>
    <row r="8" spans="1:15" ht="18.75" customHeight="1" x14ac:dyDescent="0.2">
      <c r="A8" s="359"/>
      <c r="B8" s="352"/>
      <c r="C8" s="349"/>
      <c r="D8" s="349"/>
      <c r="E8" s="352"/>
      <c r="F8" s="352"/>
      <c r="G8" s="349"/>
      <c r="H8" s="349"/>
      <c r="I8" s="349"/>
      <c r="J8" s="349"/>
      <c r="K8" s="362"/>
      <c r="L8" s="349"/>
      <c r="M8" s="352"/>
      <c r="N8" s="349"/>
      <c r="O8" s="365"/>
    </row>
    <row r="9" spans="1:15" ht="24" x14ac:dyDescent="0.55000000000000004">
      <c r="A9" s="169" t="s">
        <v>155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7"/>
    </row>
    <row r="10" spans="1:15" ht="24" x14ac:dyDescent="0.55000000000000004">
      <c r="A10" s="171" t="s">
        <v>237</v>
      </c>
      <c r="B10" s="172" t="s">
        <v>156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8">
        <f>SUM(C10:N10)</f>
        <v>0</v>
      </c>
    </row>
    <row r="11" spans="1:15" ht="24" x14ac:dyDescent="0.55000000000000004">
      <c r="A11" s="171"/>
      <c r="B11" s="172" t="s">
        <v>185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8">
        <f t="shared" ref="O11:O20" si="0">SUM(C11:N11)</f>
        <v>0</v>
      </c>
    </row>
    <row r="12" spans="1:15" ht="24" x14ac:dyDescent="0.55000000000000004">
      <c r="A12" s="171" t="s">
        <v>238</v>
      </c>
      <c r="B12" s="173" t="s">
        <v>157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8">
        <f t="shared" si="0"/>
        <v>0</v>
      </c>
    </row>
    <row r="13" spans="1:15" ht="24" x14ac:dyDescent="0.55000000000000004">
      <c r="A13" s="171"/>
      <c r="B13" s="173" t="s">
        <v>158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8">
        <f t="shared" si="0"/>
        <v>0</v>
      </c>
    </row>
    <row r="14" spans="1:15" ht="24" x14ac:dyDescent="0.55000000000000004">
      <c r="A14" s="171"/>
      <c r="B14" s="173" t="s">
        <v>159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8">
        <f t="shared" si="0"/>
        <v>0</v>
      </c>
    </row>
    <row r="15" spans="1:15" ht="24" x14ac:dyDescent="0.55000000000000004">
      <c r="A15" s="171"/>
      <c r="B15" s="173" t="s">
        <v>160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8">
        <f t="shared" si="0"/>
        <v>0</v>
      </c>
    </row>
    <row r="16" spans="1:15" ht="24" x14ac:dyDescent="0.55000000000000004">
      <c r="A16" s="171" t="s">
        <v>239</v>
      </c>
      <c r="B16" s="173" t="s">
        <v>218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8">
        <f t="shared" si="0"/>
        <v>0</v>
      </c>
    </row>
    <row r="17" spans="1:15" ht="24" x14ac:dyDescent="0.55000000000000004">
      <c r="A17" s="171"/>
      <c r="B17" s="173" t="s">
        <v>219</v>
      </c>
      <c r="C17" s="173"/>
      <c r="D17" s="173"/>
      <c r="E17" s="173"/>
      <c r="F17" s="173"/>
      <c r="G17" s="173"/>
      <c r="H17" s="173">
        <v>0</v>
      </c>
      <c r="I17" s="173"/>
      <c r="J17" s="173"/>
      <c r="K17" s="173">
        <v>695000</v>
      </c>
      <c r="L17" s="173"/>
      <c r="M17" s="173"/>
      <c r="N17" s="173"/>
      <c r="O17" s="178">
        <f t="shared" si="0"/>
        <v>695000</v>
      </c>
    </row>
    <row r="18" spans="1:15" ht="24" x14ac:dyDescent="0.55000000000000004">
      <c r="A18" s="171" t="s">
        <v>240</v>
      </c>
      <c r="B18" s="173" t="s">
        <v>161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8">
        <f t="shared" si="0"/>
        <v>0</v>
      </c>
    </row>
    <row r="19" spans="1:15" ht="24" x14ac:dyDescent="0.55000000000000004">
      <c r="A19" s="171" t="s">
        <v>241</v>
      </c>
      <c r="B19" s="173" t="s">
        <v>162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8">
        <f t="shared" si="0"/>
        <v>0</v>
      </c>
    </row>
    <row r="20" spans="1:15" ht="24" x14ac:dyDescent="0.55000000000000004">
      <c r="A20" s="138" t="s">
        <v>143</v>
      </c>
      <c r="B20" s="173" t="s">
        <v>143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8">
        <f t="shared" si="0"/>
        <v>0</v>
      </c>
    </row>
    <row r="21" spans="1:15" ht="24.75" thickBot="1" x14ac:dyDescent="0.6">
      <c r="A21" s="175" t="s">
        <v>65</v>
      </c>
      <c r="B21" s="176"/>
      <c r="C21" s="176">
        <f t="shared" ref="C21" si="1">SUM(C10:C20)</f>
        <v>0</v>
      </c>
      <c r="D21" s="176">
        <f>SUM(D10:D20)</f>
        <v>0</v>
      </c>
      <c r="E21" s="176">
        <f>SUM(E10:E20)</f>
        <v>0</v>
      </c>
      <c r="F21" s="176">
        <f>SUM(F10:F20)</f>
        <v>0</v>
      </c>
      <c r="G21" s="176">
        <f t="shared" ref="G21:O21" si="2">SUM(G10:G20)</f>
        <v>0</v>
      </c>
      <c r="H21" s="176">
        <f t="shared" si="2"/>
        <v>0</v>
      </c>
      <c r="I21" s="176">
        <f t="shared" si="2"/>
        <v>0</v>
      </c>
      <c r="J21" s="176">
        <f t="shared" si="2"/>
        <v>0</v>
      </c>
      <c r="K21" s="176">
        <f t="shared" si="2"/>
        <v>695000</v>
      </c>
      <c r="L21" s="176">
        <f t="shared" si="2"/>
        <v>0</v>
      </c>
      <c r="M21" s="176">
        <f t="shared" si="2"/>
        <v>0</v>
      </c>
      <c r="N21" s="176">
        <f t="shared" si="2"/>
        <v>0</v>
      </c>
      <c r="O21" s="176">
        <f t="shared" si="2"/>
        <v>695000</v>
      </c>
    </row>
    <row r="22" spans="1:15" ht="15" thickTop="1" x14ac:dyDescent="0.2"/>
  </sheetData>
  <mergeCells count="20">
    <mergeCell ref="H6:H8"/>
    <mergeCell ref="I6:I8"/>
    <mergeCell ref="J6:J8"/>
    <mergeCell ref="K6:K8"/>
    <mergeCell ref="A1:O1"/>
    <mergeCell ref="A2:O2"/>
    <mergeCell ref="A3:O3"/>
    <mergeCell ref="A4:O4"/>
    <mergeCell ref="A5:A8"/>
    <mergeCell ref="B5:B8"/>
    <mergeCell ref="C5:O5"/>
    <mergeCell ref="C6:C8"/>
    <mergeCell ref="D6:D8"/>
    <mergeCell ref="E6:E8"/>
    <mergeCell ref="L6:L8"/>
    <mergeCell ref="M6:M8"/>
    <mergeCell ref="N6:N8"/>
    <mergeCell ref="O6:O8"/>
    <mergeCell ref="F6:F8"/>
    <mergeCell ref="G6:G8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"/>
  <sheetViews>
    <sheetView zoomScaleNormal="100" workbookViewId="0">
      <selection sqref="A1:F19"/>
    </sheetView>
  </sheetViews>
  <sheetFormatPr defaultRowHeight="14.25" x14ac:dyDescent="0.2"/>
  <cols>
    <col min="1" max="1" width="20.875" customWidth="1"/>
    <col min="2" max="2" width="19.875" customWidth="1"/>
    <col min="3" max="3" width="20.625" customWidth="1"/>
    <col min="4" max="4" width="20.375" customWidth="1"/>
    <col min="5" max="5" width="22.625" customWidth="1"/>
    <col min="6" max="6" width="22.875" customWidth="1"/>
  </cols>
  <sheetData>
    <row r="1" spans="1:6" ht="24" x14ac:dyDescent="0.55000000000000004">
      <c r="A1" s="343" t="s">
        <v>336</v>
      </c>
      <c r="B1" s="343"/>
      <c r="C1" s="343"/>
      <c r="D1" s="343"/>
      <c r="E1" s="343"/>
      <c r="F1" s="343"/>
    </row>
    <row r="2" spans="1:6" ht="24" x14ac:dyDescent="0.55000000000000004">
      <c r="A2" s="343" t="s">
        <v>283</v>
      </c>
      <c r="B2" s="343"/>
      <c r="C2" s="343"/>
      <c r="D2" s="343"/>
      <c r="E2" s="343"/>
      <c r="F2" s="343"/>
    </row>
    <row r="3" spans="1:6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</row>
    <row r="4" spans="1:6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50" t="s">
        <v>143</v>
      </c>
      <c r="F4" s="350" t="s">
        <v>65</v>
      </c>
    </row>
    <row r="5" spans="1:6" ht="18.75" customHeight="1" x14ac:dyDescent="0.2">
      <c r="A5" s="358"/>
      <c r="B5" s="351"/>
      <c r="C5" s="348"/>
      <c r="D5" s="348"/>
      <c r="E5" s="351"/>
      <c r="F5" s="351"/>
    </row>
    <row r="6" spans="1:6" ht="18.75" customHeight="1" x14ac:dyDescent="0.2">
      <c r="A6" s="359"/>
      <c r="B6" s="352"/>
      <c r="C6" s="349"/>
      <c r="D6" s="349"/>
      <c r="E6" s="352"/>
      <c r="F6" s="352"/>
    </row>
    <row r="7" spans="1:6" ht="24" x14ac:dyDescent="0.55000000000000004">
      <c r="A7" s="247" t="s">
        <v>143</v>
      </c>
      <c r="B7" s="170" t="s">
        <v>143</v>
      </c>
      <c r="C7" s="170" t="s">
        <v>174</v>
      </c>
      <c r="D7" s="170">
        <v>4882000</v>
      </c>
      <c r="E7" s="170">
        <v>4360486.79</v>
      </c>
      <c r="F7" s="170">
        <f>SUM(E7)</f>
        <v>4360486.79</v>
      </c>
    </row>
    <row r="8" spans="1:6" ht="24" x14ac:dyDescent="0.55000000000000004">
      <c r="A8" s="171"/>
      <c r="B8" s="172"/>
      <c r="C8" s="173"/>
      <c r="D8" s="173"/>
      <c r="E8" s="173"/>
      <c r="F8" s="173"/>
    </row>
    <row r="9" spans="1:6" ht="24" x14ac:dyDescent="0.55000000000000004">
      <c r="A9" s="171"/>
      <c r="B9" s="172"/>
      <c r="C9" s="173"/>
      <c r="D9" s="173"/>
      <c r="E9" s="173"/>
      <c r="F9" s="173"/>
    </row>
    <row r="10" spans="1:6" ht="24" x14ac:dyDescent="0.55000000000000004">
      <c r="A10" s="171"/>
      <c r="B10" s="173"/>
      <c r="C10" s="173"/>
      <c r="D10" s="173"/>
      <c r="E10" s="173"/>
      <c r="F10" s="173"/>
    </row>
    <row r="11" spans="1:6" ht="24" x14ac:dyDescent="0.55000000000000004">
      <c r="A11" s="171"/>
      <c r="B11" s="173"/>
      <c r="C11" s="173"/>
      <c r="D11" s="173"/>
      <c r="E11" s="173"/>
      <c r="F11" s="173"/>
    </row>
    <row r="12" spans="1:6" ht="24" x14ac:dyDescent="0.55000000000000004">
      <c r="A12" s="171"/>
      <c r="B12" s="173"/>
      <c r="C12" s="173"/>
      <c r="D12" s="173"/>
      <c r="E12" s="173"/>
      <c r="F12" s="173"/>
    </row>
    <row r="13" spans="1:6" ht="24" x14ac:dyDescent="0.55000000000000004">
      <c r="A13" s="171"/>
      <c r="B13" s="173"/>
      <c r="C13" s="173"/>
      <c r="D13" s="173"/>
      <c r="E13" s="173"/>
      <c r="F13" s="173"/>
    </row>
    <row r="14" spans="1:6" ht="24" x14ac:dyDescent="0.55000000000000004">
      <c r="A14" s="171"/>
      <c r="B14" s="173"/>
      <c r="C14" s="173"/>
      <c r="D14" s="173"/>
      <c r="E14" s="173"/>
      <c r="F14" s="173"/>
    </row>
    <row r="15" spans="1:6" ht="24" x14ac:dyDescent="0.55000000000000004">
      <c r="A15" s="171"/>
      <c r="B15" s="173"/>
      <c r="C15" s="173"/>
      <c r="D15" s="173"/>
      <c r="E15" s="173"/>
      <c r="F15" s="173"/>
    </row>
    <row r="16" spans="1:6" ht="24" x14ac:dyDescent="0.55000000000000004">
      <c r="A16" s="171"/>
      <c r="B16" s="173"/>
      <c r="C16" s="173"/>
      <c r="D16" s="173"/>
      <c r="E16" s="173"/>
      <c r="F16" s="173"/>
    </row>
    <row r="17" spans="1:6" ht="24" x14ac:dyDescent="0.55000000000000004">
      <c r="A17" s="171"/>
      <c r="B17" s="173"/>
      <c r="C17" s="173"/>
      <c r="D17" s="173"/>
      <c r="E17" s="173"/>
      <c r="F17" s="173"/>
    </row>
    <row r="18" spans="1:6" ht="24" x14ac:dyDescent="0.55000000000000004">
      <c r="A18" s="138"/>
      <c r="B18" s="173"/>
      <c r="C18" s="174"/>
      <c r="D18" s="174"/>
      <c r="E18" s="174"/>
      <c r="F18" s="174"/>
    </row>
    <row r="19" spans="1:6" ht="24.75" thickBot="1" x14ac:dyDescent="0.6">
      <c r="A19" s="366" t="s">
        <v>65</v>
      </c>
      <c r="B19" s="367"/>
      <c r="C19" s="368"/>
      <c r="D19" s="176">
        <f>SUM(D7:D18)</f>
        <v>4882000</v>
      </c>
      <c r="E19" s="176">
        <f t="shared" ref="E19:F19" si="0">SUM(E7:E18)</f>
        <v>4360486.79</v>
      </c>
      <c r="F19" s="176">
        <f t="shared" si="0"/>
        <v>4360486.79</v>
      </c>
    </row>
    <row r="20" spans="1:6" ht="15" thickTop="1" x14ac:dyDescent="0.2"/>
  </sheetData>
  <mergeCells count="10">
    <mergeCell ref="A19:C19"/>
    <mergeCell ref="A1:F1"/>
    <mergeCell ref="A2:F2"/>
    <mergeCell ref="A3:F3"/>
    <mergeCell ref="F4:F6"/>
    <mergeCell ref="A4:A6"/>
    <mergeCell ref="B4:B6"/>
    <mergeCell ref="C4:C6"/>
    <mergeCell ref="D4:D6"/>
    <mergeCell ref="E4:E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"/>
  <sheetViews>
    <sheetView workbookViewId="0">
      <selection sqref="A1:H19"/>
    </sheetView>
  </sheetViews>
  <sheetFormatPr defaultRowHeight="14.25" x14ac:dyDescent="0.2"/>
  <cols>
    <col min="1" max="1" width="17" customWidth="1"/>
    <col min="2" max="2" width="18.375" customWidth="1"/>
    <col min="3" max="3" width="10.25" customWidth="1"/>
    <col min="4" max="4" width="17.25" customWidth="1"/>
    <col min="5" max="5" width="17.375" customWidth="1"/>
    <col min="6" max="6" width="16.625" customWidth="1"/>
    <col min="7" max="7" width="16" customWidth="1"/>
    <col min="8" max="8" width="15.375" customWidth="1"/>
  </cols>
  <sheetData>
    <row r="1" spans="1:8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</row>
    <row r="2" spans="1:8" ht="24" x14ac:dyDescent="0.55000000000000004">
      <c r="A2" s="343" t="s">
        <v>284</v>
      </c>
      <c r="B2" s="343"/>
      <c r="C2" s="343"/>
      <c r="D2" s="343"/>
      <c r="E2" s="343"/>
      <c r="F2" s="343"/>
      <c r="G2" s="343"/>
      <c r="H2" s="343"/>
    </row>
    <row r="3" spans="1:8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</row>
    <row r="4" spans="1:8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285</v>
      </c>
      <c r="F4" s="347" t="s">
        <v>286</v>
      </c>
      <c r="G4" s="350" t="s">
        <v>287</v>
      </c>
      <c r="H4" s="350" t="s">
        <v>65</v>
      </c>
    </row>
    <row r="5" spans="1:8" ht="18.75" customHeight="1" x14ac:dyDescent="0.2">
      <c r="A5" s="358"/>
      <c r="B5" s="351"/>
      <c r="C5" s="348"/>
      <c r="D5" s="348"/>
      <c r="E5" s="348"/>
      <c r="F5" s="348"/>
      <c r="G5" s="351"/>
      <c r="H5" s="351"/>
    </row>
    <row r="6" spans="1:8" ht="18.75" customHeight="1" x14ac:dyDescent="0.2">
      <c r="A6" s="359"/>
      <c r="B6" s="352"/>
      <c r="C6" s="349"/>
      <c r="D6" s="349"/>
      <c r="E6" s="349"/>
      <c r="F6" s="349"/>
      <c r="G6" s="352"/>
      <c r="H6" s="352"/>
    </row>
    <row r="7" spans="1:8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</row>
    <row r="8" spans="1:8" ht="24" x14ac:dyDescent="0.55000000000000004">
      <c r="A8" s="196" t="s">
        <v>237</v>
      </c>
      <c r="B8" s="197" t="s">
        <v>156</v>
      </c>
      <c r="C8" s="173" t="s">
        <v>174</v>
      </c>
      <c r="D8" s="173">
        <v>2624640</v>
      </c>
      <c r="E8" s="173">
        <v>2160960</v>
      </c>
      <c r="F8" s="173">
        <v>0</v>
      </c>
      <c r="G8" s="173">
        <v>0</v>
      </c>
      <c r="H8" s="173">
        <f>SUM(E8:G8)</f>
        <v>2160960</v>
      </c>
    </row>
    <row r="9" spans="1:8" ht="24" x14ac:dyDescent="0.55000000000000004">
      <c r="A9" s="196"/>
      <c r="B9" s="197" t="s">
        <v>185</v>
      </c>
      <c r="C9" s="173" t="s">
        <v>174</v>
      </c>
      <c r="D9" s="173">
        <v>4386860</v>
      </c>
      <c r="E9" s="173">
        <v>2635920</v>
      </c>
      <c r="F9" s="173">
        <v>0</v>
      </c>
      <c r="G9" s="173">
        <v>1144752</v>
      </c>
      <c r="H9" s="173">
        <f t="shared" ref="H9:H17" si="0">SUM(E9:G9)</f>
        <v>3780672</v>
      </c>
    </row>
    <row r="10" spans="1:8" ht="24" x14ac:dyDescent="0.55000000000000004">
      <c r="A10" s="196" t="s">
        <v>238</v>
      </c>
      <c r="B10" s="198" t="s">
        <v>157</v>
      </c>
      <c r="C10" s="173" t="s">
        <v>174</v>
      </c>
      <c r="D10" s="173">
        <v>379000</v>
      </c>
      <c r="E10" s="173">
        <v>218900</v>
      </c>
      <c r="F10" s="173">
        <v>0</v>
      </c>
      <c r="G10" s="173">
        <v>63625</v>
      </c>
      <c r="H10" s="173">
        <f t="shared" si="0"/>
        <v>282525</v>
      </c>
    </row>
    <row r="11" spans="1:8" ht="24" x14ac:dyDescent="0.55000000000000004">
      <c r="A11" s="196"/>
      <c r="B11" s="198" t="s">
        <v>158</v>
      </c>
      <c r="C11" s="173" t="s">
        <v>174</v>
      </c>
      <c r="D11" s="173">
        <v>1589000</v>
      </c>
      <c r="E11" s="173">
        <v>523137</v>
      </c>
      <c r="F11" s="173">
        <v>0</v>
      </c>
      <c r="G11" s="173">
        <v>48628</v>
      </c>
      <c r="H11" s="173">
        <f>SUM(E11:G11)</f>
        <v>571765</v>
      </c>
    </row>
    <row r="12" spans="1:8" ht="24" x14ac:dyDescent="0.55000000000000004">
      <c r="A12" s="196"/>
      <c r="B12" s="198" t="s">
        <v>159</v>
      </c>
      <c r="C12" s="173" t="s">
        <v>174</v>
      </c>
      <c r="D12" s="173">
        <v>465000</v>
      </c>
      <c r="E12" s="173">
        <v>268852</v>
      </c>
      <c r="F12" s="173">
        <v>0</v>
      </c>
      <c r="G12" s="173">
        <v>84177</v>
      </c>
      <c r="H12" s="173">
        <f t="shared" si="0"/>
        <v>353029</v>
      </c>
    </row>
    <row r="13" spans="1:8" ht="24" x14ac:dyDescent="0.55000000000000004">
      <c r="A13" s="196"/>
      <c r="B13" s="198" t="s">
        <v>160</v>
      </c>
      <c r="C13" s="173" t="s">
        <v>174</v>
      </c>
      <c r="D13" s="173">
        <v>356000</v>
      </c>
      <c r="E13" s="173">
        <v>292575.96000000002</v>
      </c>
      <c r="F13" s="173">
        <v>0</v>
      </c>
      <c r="G13" s="173">
        <v>0</v>
      </c>
      <c r="H13" s="173">
        <f t="shared" si="0"/>
        <v>292575.96000000002</v>
      </c>
    </row>
    <row r="14" spans="1:8" ht="24" x14ac:dyDescent="0.55000000000000004">
      <c r="A14" s="196" t="s">
        <v>239</v>
      </c>
      <c r="B14" s="198" t="s">
        <v>218</v>
      </c>
      <c r="C14" s="173" t="s">
        <v>174</v>
      </c>
      <c r="D14" s="173">
        <v>32000</v>
      </c>
      <c r="E14" s="173">
        <v>16000</v>
      </c>
      <c r="F14" s="173">
        <v>0</v>
      </c>
      <c r="G14" s="173">
        <v>16000</v>
      </c>
      <c r="H14" s="173">
        <f t="shared" si="0"/>
        <v>32000</v>
      </c>
    </row>
    <row r="15" spans="1:8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f t="shared" si="0"/>
        <v>0</v>
      </c>
    </row>
    <row r="16" spans="1:8" ht="24" x14ac:dyDescent="0.55000000000000004">
      <c r="A16" s="196" t="s">
        <v>240</v>
      </c>
      <c r="B16" s="198" t="s">
        <v>161</v>
      </c>
      <c r="C16" s="173" t="s">
        <v>174</v>
      </c>
      <c r="D16" s="173">
        <v>20000</v>
      </c>
      <c r="E16" s="173">
        <v>0</v>
      </c>
      <c r="F16" s="173">
        <v>0</v>
      </c>
      <c r="G16" s="173">
        <v>0</v>
      </c>
      <c r="H16" s="173">
        <f t="shared" si="0"/>
        <v>0</v>
      </c>
    </row>
    <row r="17" spans="1:8" ht="24" x14ac:dyDescent="0.55000000000000004">
      <c r="A17" s="196" t="s">
        <v>241</v>
      </c>
      <c r="B17" s="198" t="s">
        <v>162</v>
      </c>
      <c r="C17" s="173" t="s">
        <v>174</v>
      </c>
      <c r="D17" s="173">
        <v>80000</v>
      </c>
      <c r="E17" s="173">
        <v>50000</v>
      </c>
      <c r="F17" s="173">
        <v>0</v>
      </c>
      <c r="G17" s="173">
        <v>0</v>
      </c>
      <c r="H17" s="173">
        <f t="shared" si="0"/>
        <v>50000</v>
      </c>
    </row>
    <row r="18" spans="1:8" ht="24.75" thickBot="1" x14ac:dyDescent="0.6">
      <c r="A18" s="366" t="s">
        <v>65</v>
      </c>
      <c r="B18" s="367"/>
      <c r="C18" s="368"/>
      <c r="D18" s="176">
        <f>SUM(D8:D17)</f>
        <v>9932500</v>
      </c>
      <c r="E18" s="176">
        <f>SUM(E8:E17)</f>
        <v>6166344.96</v>
      </c>
      <c r="F18" s="176">
        <f>SUM(F8:F17)</f>
        <v>0</v>
      </c>
      <c r="G18" s="176">
        <f>SUM(G8:G17)</f>
        <v>1357182</v>
      </c>
      <c r="H18" s="176">
        <f>SUM(H8:H17)</f>
        <v>7523526.96</v>
      </c>
    </row>
    <row r="19" spans="1:8" ht="15" thickTop="1" x14ac:dyDescent="0.2"/>
  </sheetData>
  <mergeCells count="12">
    <mergeCell ref="A18:C18"/>
    <mergeCell ref="E4:E6"/>
    <mergeCell ref="F4:F6"/>
    <mergeCell ref="A1:H1"/>
    <mergeCell ref="A2:H2"/>
    <mergeCell ref="A3:H3"/>
    <mergeCell ref="A4:A6"/>
    <mergeCell ref="B4:B6"/>
    <mergeCell ref="C4:C6"/>
    <mergeCell ref="D4:D6"/>
    <mergeCell ref="G4:G6"/>
    <mergeCell ref="H4:H6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"/>
  <sheetViews>
    <sheetView workbookViewId="0">
      <selection sqref="A1:H19"/>
    </sheetView>
  </sheetViews>
  <sheetFormatPr defaultRowHeight="14.25" x14ac:dyDescent="0.2"/>
  <cols>
    <col min="1" max="1" width="17" customWidth="1"/>
    <col min="2" max="2" width="18.375" customWidth="1"/>
    <col min="3" max="3" width="10.25" customWidth="1"/>
    <col min="4" max="4" width="17.25" customWidth="1"/>
    <col min="5" max="5" width="17.375" customWidth="1"/>
    <col min="6" max="6" width="16.625" customWidth="1"/>
    <col min="7" max="7" width="16" customWidth="1"/>
    <col min="8" max="8" width="15.375" customWidth="1"/>
  </cols>
  <sheetData>
    <row r="1" spans="1:8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</row>
    <row r="2" spans="1:8" ht="24" x14ac:dyDescent="0.55000000000000004">
      <c r="A2" s="343" t="s">
        <v>288</v>
      </c>
      <c r="B2" s="343"/>
      <c r="C2" s="343"/>
      <c r="D2" s="343"/>
      <c r="E2" s="343"/>
      <c r="F2" s="343"/>
      <c r="G2" s="343"/>
      <c r="H2" s="343"/>
    </row>
    <row r="3" spans="1:8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</row>
    <row r="4" spans="1:8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289</v>
      </c>
      <c r="F4" s="347" t="s">
        <v>290</v>
      </c>
      <c r="G4" s="347" t="s">
        <v>291</v>
      </c>
      <c r="H4" s="350" t="s">
        <v>65</v>
      </c>
    </row>
    <row r="5" spans="1:8" ht="18.75" customHeight="1" x14ac:dyDescent="0.2">
      <c r="A5" s="358"/>
      <c r="B5" s="351"/>
      <c r="C5" s="348"/>
      <c r="D5" s="348"/>
      <c r="E5" s="348"/>
      <c r="F5" s="348"/>
      <c r="G5" s="348"/>
      <c r="H5" s="351"/>
    </row>
    <row r="6" spans="1:8" ht="18.75" customHeight="1" x14ac:dyDescent="0.2">
      <c r="A6" s="359"/>
      <c r="B6" s="352"/>
      <c r="C6" s="349"/>
      <c r="D6" s="349"/>
      <c r="E6" s="349"/>
      <c r="F6" s="349"/>
      <c r="G6" s="349"/>
      <c r="H6" s="352"/>
    </row>
    <row r="7" spans="1:8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</row>
    <row r="8" spans="1:8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v>0</v>
      </c>
      <c r="H8" s="173">
        <f>SUM(E8:G8)</f>
        <v>0</v>
      </c>
    </row>
    <row r="9" spans="1:8" ht="24" x14ac:dyDescent="0.55000000000000004">
      <c r="A9" s="196"/>
      <c r="B9" s="197" t="s">
        <v>185</v>
      </c>
      <c r="C9" s="173" t="s">
        <v>174</v>
      </c>
      <c r="D9" s="173">
        <v>654400</v>
      </c>
      <c r="E9" s="173">
        <v>654060</v>
      </c>
      <c r="F9" s="173">
        <v>0</v>
      </c>
      <c r="G9" s="173">
        <v>0</v>
      </c>
      <c r="H9" s="173">
        <f t="shared" ref="H9:H17" si="0">SUM(E9:G9)</f>
        <v>654060</v>
      </c>
    </row>
    <row r="10" spans="1:8" ht="24" x14ac:dyDescent="0.55000000000000004">
      <c r="A10" s="196" t="s">
        <v>238</v>
      </c>
      <c r="B10" s="198" t="s">
        <v>157</v>
      </c>
      <c r="C10" s="173" t="s">
        <v>174</v>
      </c>
      <c r="D10" s="173">
        <v>82600</v>
      </c>
      <c r="E10" s="173">
        <v>43550</v>
      </c>
      <c r="F10" s="173">
        <v>0</v>
      </c>
      <c r="G10" s="173">
        <v>0</v>
      </c>
      <c r="H10" s="173">
        <f t="shared" si="0"/>
        <v>43550</v>
      </c>
    </row>
    <row r="11" spans="1:8" ht="24" x14ac:dyDescent="0.55000000000000004">
      <c r="A11" s="196"/>
      <c r="B11" s="198" t="s">
        <v>158</v>
      </c>
      <c r="C11" s="173" t="s">
        <v>174</v>
      </c>
      <c r="D11" s="173">
        <v>661000</v>
      </c>
      <c r="E11" s="173">
        <v>351019</v>
      </c>
      <c r="F11" s="173">
        <v>0</v>
      </c>
      <c r="G11" s="173">
        <v>110000</v>
      </c>
      <c r="H11" s="173">
        <f>SUM(E11:G11)</f>
        <v>461019</v>
      </c>
    </row>
    <row r="12" spans="1:8" ht="24" x14ac:dyDescent="0.55000000000000004">
      <c r="A12" s="196"/>
      <c r="B12" s="198" t="s">
        <v>159</v>
      </c>
      <c r="C12" s="173" t="s">
        <v>174</v>
      </c>
      <c r="D12" s="173">
        <v>95000</v>
      </c>
      <c r="E12" s="173">
        <v>56300</v>
      </c>
      <c r="F12" s="173">
        <v>0</v>
      </c>
      <c r="G12" s="173">
        <v>0</v>
      </c>
      <c r="H12" s="173">
        <f t="shared" si="0"/>
        <v>56300</v>
      </c>
    </row>
    <row r="13" spans="1:8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v>0</v>
      </c>
      <c r="H13" s="173">
        <f t="shared" si="0"/>
        <v>0</v>
      </c>
    </row>
    <row r="14" spans="1:8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v>0</v>
      </c>
      <c r="H14" s="173">
        <f t="shared" si="0"/>
        <v>0</v>
      </c>
    </row>
    <row r="15" spans="1:8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f t="shared" si="0"/>
        <v>0</v>
      </c>
    </row>
    <row r="16" spans="1:8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v>0</v>
      </c>
      <c r="H16" s="173">
        <f t="shared" si="0"/>
        <v>0</v>
      </c>
    </row>
    <row r="17" spans="1:8" ht="24" x14ac:dyDescent="0.55000000000000004">
      <c r="A17" s="196" t="s">
        <v>241</v>
      </c>
      <c r="B17" s="198" t="s">
        <v>162</v>
      </c>
      <c r="C17" s="173" t="s">
        <v>174</v>
      </c>
      <c r="D17" s="173">
        <v>30000</v>
      </c>
      <c r="E17" s="173">
        <v>0</v>
      </c>
      <c r="F17" s="173">
        <v>0</v>
      </c>
      <c r="G17" s="173">
        <v>30000</v>
      </c>
      <c r="H17" s="173">
        <f t="shared" si="0"/>
        <v>30000</v>
      </c>
    </row>
    <row r="18" spans="1:8" ht="24.75" thickBot="1" x14ac:dyDescent="0.6">
      <c r="A18" s="366" t="s">
        <v>65</v>
      </c>
      <c r="B18" s="367"/>
      <c r="C18" s="368"/>
      <c r="D18" s="176">
        <f>SUM(D8:D17)</f>
        <v>1523000</v>
      </c>
      <c r="E18" s="176">
        <f>SUM(E8:E17)</f>
        <v>1104929</v>
      </c>
      <c r="F18" s="176">
        <f>SUM(F8:F17)</f>
        <v>0</v>
      </c>
      <c r="G18" s="176">
        <f>SUM(G8:G17)</f>
        <v>140000</v>
      </c>
      <c r="H18" s="176">
        <f>SUM(H8:H17)</f>
        <v>1244929</v>
      </c>
    </row>
    <row r="19" spans="1:8" ht="15" thickTop="1" x14ac:dyDescent="0.2"/>
  </sheetData>
  <mergeCells count="12">
    <mergeCell ref="H4:H6"/>
    <mergeCell ref="A18:C18"/>
    <mergeCell ref="A1:H1"/>
    <mergeCell ref="A2:H2"/>
    <mergeCell ref="A3:H3"/>
    <mergeCell ref="A4:A6"/>
    <mergeCell ref="B4:B6"/>
    <mergeCell ref="C4:C6"/>
    <mergeCell ref="D4:D6"/>
    <mergeCell ref="E4:E6"/>
    <mergeCell ref="F4:F6"/>
    <mergeCell ref="G4:G6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workbookViewId="0">
      <selection sqref="A1:I18"/>
    </sheetView>
  </sheetViews>
  <sheetFormatPr defaultRowHeight="14.25" x14ac:dyDescent="0.2"/>
  <cols>
    <col min="1" max="1" width="14.375" customWidth="1"/>
    <col min="2" max="2" width="16.375" customWidth="1"/>
    <col min="3" max="3" width="10.25" customWidth="1"/>
    <col min="4" max="4" width="16.25" customWidth="1"/>
    <col min="5" max="5" width="16" customWidth="1"/>
    <col min="6" max="6" width="15.375" customWidth="1"/>
    <col min="7" max="7" width="13.25" customWidth="1"/>
    <col min="8" max="8" width="16" customWidth="1"/>
    <col min="9" max="9" width="15.375" customWidth="1"/>
  </cols>
  <sheetData>
    <row r="1" spans="1:9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  <c r="I1" s="343"/>
    </row>
    <row r="2" spans="1:9" ht="24" x14ac:dyDescent="0.55000000000000004">
      <c r="A2" s="343" t="s">
        <v>292</v>
      </c>
      <c r="B2" s="343"/>
      <c r="C2" s="343"/>
      <c r="D2" s="343"/>
      <c r="E2" s="343"/>
      <c r="F2" s="343"/>
      <c r="G2" s="343"/>
      <c r="H2" s="343"/>
      <c r="I2" s="343"/>
    </row>
    <row r="3" spans="1:9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  <c r="I3" s="369"/>
    </row>
    <row r="4" spans="1:9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293</v>
      </c>
      <c r="F4" s="347" t="s">
        <v>294</v>
      </c>
      <c r="G4" s="347" t="s">
        <v>295</v>
      </c>
      <c r="H4" s="347" t="s">
        <v>296</v>
      </c>
      <c r="I4" s="350" t="s">
        <v>65</v>
      </c>
    </row>
    <row r="5" spans="1:9" ht="18.75" customHeight="1" x14ac:dyDescent="0.2">
      <c r="A5" s="358"/>
      <c r="B5" s="351"/>
      <c r="C5" s="348"/>
      <c r="D5" s="348"/>
      <c r="E5" s="348"/>
      <c r="F5" s="348"/>
      <c r="G5" s="348"/>
      <c r="H5" s="348"/>
      <c r="I5" s="351"/>
    </row>
    <row r="6" spans="1:9" ht="18.75" customHeight="1" x14ac:dyDescent="0.2">
      <c r="A6" s="359"/>
      <c r="B6" s="352"/>
      <c r="C6" s="349"/>
      <c r="D6" s="349"/>
      <c r="E6" s="349"/>
      <c r="F6" s="349"/>
      <c r="G6" s="349"/>
      <c r="H6" s="349"/>
      <c r="I6" s="352"/>
    </row>
    <row r="7" spans="1:9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  <c r="I7" s="170"/>
    </row>
    <row r="8" spans="1:9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f>SUM(E8:H8)</f>
        <v>0</v>
      </c>
    </row>
    <row r="9" spans="1:9" ht="24" x14ac:dyDescent="0.55000000000000004">
      <c r="A9" s="196"/>
      <c r="B9" s="197" t="s">
        <v>185</v>
      </c>
      <c r="C9" s="173" t="s">
        <v>174</v>
      </c>
      <c r="D9" s="173">
        <v>2467200</v>
      </c>
      <c r="E9" s="173">
        <v>2307006</v>
      </c>
      <c r="F9" s="173">
        <v>0</v>
      </c>
      <c r="G9" s="173">
        <v>0</v>
      </c>
      <c r="H9" s="173">
        <v>0</v>
      </c>
      <c r="I9" s="173">
        <f t="shared" ref="I9:I17" si="0">SUM(E9:H9)</f>
        <v>2307006</v>
      </c>
    </row>
    <row r="10" spans="1:9" ht="24" x14ac:dyDescent="0.55000000000000004">
      <c r="A10" s="196" t="s">
        <v>238</v>
      </c>
      <c r="B10" s="198" t="s">
        <v>157</v>
      </c>
      <c r="C10" s="173" t="s">
        <v>174</v>
      </c>
      <c r="D10" s="173">
        <v>116600</v>
      </c>
      <c r="E10" s="173">
        <v>36000</v>
      </c>
      <c r="F10" s="173">
        <v>0</v>
      </c>
      <c r="G10" s="173">
        <v>0</v>
      </c>
      <c r="H10" s="173">
        <v>0</v>
      </c>
      <c r="I10" s="173">
        <f t="shared" si="0"/>
        <v>36000</v>
      </c>
    </row>
    <row r="11" spans="1:9" ht="24" x14ac:dyDescent="0.55000000000000004">
      <c r="A11" s="196"/>
      <c r="B11" s="198" t="s">
        <v>158</v>
      </c>
      <c r="C11" s="173" t="s">
        <v>174</v>
      </c>
      <c r="D11" s="173">
        <v>1623200</v>
      </c>
      <c r="E11" s="173">
        <v>484145.65</v>
      </c>
      <c r="F11" s="173">
        <v>629800</v>
      </c>
      <c r="G11" s="173">
        <v>0</v>
      </c>
      <c r="H11" s="173">
        <v>0</v>
      </c>
      <c r="I11" s="173">
        <f t="shared" si="0"/>
        <v>1113945.6499999999</v>
      </c>
    </row>
    <row r="12" spans="1:9" ht="24" x14ac:dyDescent="0.55000000000000004">
      <c r="A12" s="196"/>
      <c r="B12" s="198" t="s">
        <v>159</v>
      </c>
      <c r="C12" s="173" t="s">
        <v>174</v>
      </c>
      <c r="D12" s="173">
        <v>750900</v>
      </c>
      <c r="E12" s="173">
        <v>95430</v>
      </c>
      <c r="F12" s="173">
        <v>605729.38</v>
      </c>
      <c r="G12" s="173">
        <v>0</v>
      </c>
      <c r="H12" s="173">
        <v>0</v>
      </c>
      <c r="I12" s="173">
        <f t="shared" si="0"/>
        <v>701159.38</v>
      </c>
    </row>
    <row r="13" spans="1:9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f t="shared" si="0"/>
        <v>0</v>
      </c>
    </row>
    <row r="14" spans="1:9" ht="24" x14ac:dyDescent="0.55000000000000004">
      <c r="A14" s="196" t="s">
        <v>239</v>
      </c>
      <c r="B14" s="198" t="s">
        <v>218</v>
      </c>
      <c r="C14" s="173" t="s">
        <v>174</v>
      </c>
      <c r="D14" s="173">
        <v>902600</v>
      </c>
      <c r="E14" s="173">
        <v>885000</v>
      </c>
      <c r="F14" s="173">
        <v>0</v>
      </c>
      <c r="G14" s="173">
        <v>0</v>
      </c>
      <c r="H14" s="173">
        <v>0</v>
      </c>
      <c r="I14" s="173">
        <f t="shared" si="0"/>
        <v>885000</v>
      </c>
    </row>
    <row r="15" spans="1:9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f t="shared" si="0"/>
        <v>0</v>
      </c>
    </row>
    <row r="16" spans="1:9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f t="shared" si="0"/>
        <v>0</v>
      </c>
    </row>
    <row r="17" spans="1:9" ht="24" x14ac:dyDescent="0.55000000000000004">
      <c r="A17" s="196" t="s">
        <v>241</v>
      </c>
      <c r="B17" s="198" t="s">
        <v>162</v>
      </c>
      <c r="C17" s="173" t="s">
        <v>174</v>
      </c>
      <c r="D17" s="173">
        <v>832000</v>
      </c>
      <c r="E17" s="173">
        <v>0</v>
      </c>
      <c r="F17" s="173">
        <v>819000</v>
      </c>
      <c r="G17" s="173">
        <v>0</v>
      </c>
      <c r="H17" s="173">
        <v>0</v>
      </c>
      <c r="I17" s="173">
        <f t="shared" si="0"/>
        <v>819000</v>
      </c>
    </row>
    <row r="18" spans="1:9" ht="24.75" thickBot="1" x14ac:dyDescent="0.6">
      <c r="A18" s="366" t="s">
        <v>65</v>
      </c>
      <c r="B18" s="367"/>
      <c r="C18" s="368"/>
      <c r="D18" s="176">
        <f t="shared" ref="D18:I18" si="1">SUM(D8:D17)</f>
        <v>6692500</v>
      </c>
      <c r="E18" s="176">
        <f t="shared" si="1"/>
        <v>3807581.65</v>
      </c>
      <c r="F18" s="176">
        <f t="shared" si="1"/>
        <v>2054529.38</v>
      </c>
      <c r="G18" s="176">
        <f t="shared" si="1"/>
        <v>0</v>
      </c>
      <c r="H18" s="176">
        <f t="shared" si="1"/>
        <v>0</v>
      </c>
      <c r="I18" s="176">
        <f t="shared" si="1"/>
        <v>5862111.0299999993</v>
      </c>
    </row>
    <row r="19" spans="1:9" ht="15" thickTop="1" x14ac:dyDescent="0.2"/>
  </sheetData>
  <mergeCells count="13">
    <mergeCell ref="I4:I6"/>
    <mergeCell ref="A18:C18"/>
    <mergeCell ref="G4:G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H4:H6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9"/>
  <sheetViews>
    <sheetView topLeftCell="A40" zoomScaleNormal="100" workbookViewId="0">
      <selection sqref="A1:H35"/>
    </sheetView>
  </sheetViews>
  <sheetFormatPr defaultColWidth="9" defaultRowHeight="24" x14ac:dyDescent="0.55000000000000004"/>
  <cols>
    <col min="1" max="1" width="4.375" style="1" customWidth="1"/>
    <col min="2" max="2" width="42.875" style="1" customWidth="1"/>
    <col min="3" max="3" width="9" style="75"/>
    <col min="4" max="4" width="3" style="75" customWidth="1"/>
    <col min="5" max="5" width="14.875" style="1" customWidth="1"/>
    <col min="6" max="6" width="2.875" style="1" customWidth="1"/>
    <col min="7" max="7" width="14.875" style="1" customWidth="1"/>
    <col min="8" max="8" width="10.625" style="1" customWidth="1"/>
    <col min="9" max="9" width="13.875" style="1" customWidth="1"/>
    <col min="10" max="10" width="10.875" style="1" customWidth="1"/>
    <col min="11" max="16384" width="9" style="1"/>
  </cols>
  <sheetData>
    <row r="1" spans="1:8" x14ac:dyDescent="0.55000000000000004">
      <c r="A1" s="290" t="str">
        <f>งบแสดงฐานะการเงิน1!A1</f>
        <v>เทศบาลตำบลยอด</v>
      </c>
      <c r="B1" s="290"/>
      <c r="C1" s="290"/>
      <c r="D1" s="290"/>
      <c r="E1" s="290"/>
      <c r="F1" s="290"/>
      <c r="G1" s="290"/>
      <c r="H1" s="290"/>
    </row>
    <row r="2" spans="1:8" x14ac:dyDescent="0.55000000000000004">
      <c r="A2" s="290" t="s">
        <v>0</v>
      </c>
      <c r="B2" s="290"/>
      <c r="C2" s="290"/>
      <c r="D2" s="290"/>
      <c r="E2" s="290"/>
      <c r="F2" s="290"/>
      <c r="G2" s="290"/>
      <c r="H2" s="290"/>
    </row>
    <row r="3" spans="1:8" x14ac:dyDescent="0.55000000000000004">
      <c r="A3" s="290" t="s">
        <v>1</v>
      </c>
      <c r="B3" s="290"/>
      <c r="C3" s="290"/>
      <c r="D3" s="290"/>
      <c r="E3" s="290"/>
      <c r="F3" s="290"/>
      <c r="G3" s="290"/>
      <c r="H3" s="290"/>
    </row>
    <row r="5" spans="1:8" x14ac:dyDescent="0.55000000000000004">
      <c r="C5" s="75" t="s">
        <v>22</v>
      </c>
      <c r="E5" s="75" t="s">
        <v>23</v>
      </c>
      <c r="F5" s="75"/>
      <c r="G5" s="75" t="s">
        <v>24</v>
      </c>
      <c r="H5" s="248"/>
    </row>
    <row r="6" spans="1:8" s="3" customFormat="1" ht="33" customHeight="1" thickBot="1" x14ac:dyDescent="0.6">
      <c r="B6" s="3" t="s">
        <v>26</v>
      </c>
      <c r="C6" s="75">
        <v>2</v>
      </c>
      <c r="D6" s="75"/>
      <c r="E6" s="4">
        <v>15230444.300000001</v>
      </c>
      <c r="F6" s="5"/>
      <c r="G6" s="4">
        <v>14614444.300000001</v>
      </c>
      <c r="H6" s="31"/>
    </row>
    <row r="7" spans="1:8" s="3" customFormat="1" x14ac:dyDescent="0.55000000000000004">
      <c r="B7" s="3" t="s">
        <v>27</v>
      </c>
      <c r="C7" s="75"/>
      <c r="D7" s="75"/>
      <c r="E7" s="6"/>
      <c r="F7" s="6"/>
      <c r="G7" s="6"/>
      <c r="H7" s="6"/>
    </row>
    <row r="8" spans="1:8" s="3" customFormat="1" x14ac:dyDescent="0.55000000000000004">
      <c r="B8" s="7" t="s">
        <v>28</v>
      </c>
      <c r="C8" s="75"/>
      <c r="D8" s="75"/>
    </row>
    <row r="9" spans="1:8" x14ac:dyDescent="0.55000000000000004">
      <c r="B9" s="8" t="s">
        <v>29</v>
      </c>
      <c r="C9" s="75">
        <v>15</v>
      </c>
      <c r="E9" s="9">
        <v>4053862.17</v>
      </c>
      <c r="F9" s="9"/>
      <c r="G9" s="9">
        <v>1181544.1599999999</v>
      </c>
      <c r="H9" s="9"/>
    </row>
    <row r="10" spans="1:8" x14ac:dyDescent="0.55000000000000004">
      <c r="B10" s="8" t="s">
        <v>30</v>
      </c>
      <c r="C10" s="75">
        <v>16</v>
      </c>
      <c r="E10" s="9">
        <v>0</v>
      </c>
      <c r="F10" s="9"/>
      <c r="G10" s="9">
        <v>0</v>
      </c>
      <c r="H10" s="9"/>
    </row>
    <row r="11" spans="1:8" x14ac:dyDescent="0.55000000000000004">
      <c r="B11" s="8" t="s">
        <v>31</v>
      </c>
      <c r="E11" s="9">
        <v>0</v>
      </c>
      <c r="F11" s="9"/>
      <c r="G11" s="9">
        <v>3696</v>
      </c>
      <c r="H11" s="9"/>
    </row>
    <row r="12" spans="1:8" x14ac:dyDescent="0.55000000000000004">
      <c r="B12" s="8" t="s">
        <v>32</v>
      </c>
      <c r="C12" s="75">
        <v>17</v>
      </c>
      <c r="E12" s="9">
        <v>478641.08</v>
      </c>
      <c r="F12" s="9"/>
      <c r="G12" s="9">
        <v>776362.31</v>
      </c>
      <c r="H12" s="9"/>
    </row>
    <row r="13" spans="1:8" x14ac:dyDescent="0.55000000000000004">
      <c r="B13" s="8" t="s">
        <v>33</v>
      </c>
      <c r="C13" s="75">
        <v>18</v>
      </c>
      <c r="E13" s="9">
        <v>0</v>
      </c>
      <c r="F13" s="9"/>
      <c r="G13" s="9">
        <v>0</v>
      </c>
      <c r="H13" s="9"/>
    </row>
    <row r="14" spans="1:8" x14ac:dyDescent="0.55000000000000004">
      <c r="B14" s="10" t="s">
        <v>34</v>
      </c>
      <c r="E14" s="11">
        <f>SUM(E8:E13)</f>
        <v>4532503.25</v>
      </c>
      <c r="F14" s="5"/>
      <c r="G14" s="11">
        <f>SUM(G8:G13)</f>
        <v>1961602.47</v>
      </c>
      <c r="H14" s="31"/>
    </row>
    <row r="15" spans="1:8" x14ac:dyDescent="0.55000000000000004">
      <c r="B15" s="7" t="s">
        <v>35</v>
      </c>
      <c r="E15" s="9"/>
      <c r="F15" s="9"/>
      <c r="G15" s="9"/>
      <c r="H15" s="9"/>
    </row>
    <row r="16" spans="1:8" x14ac:dyDescent="0.55000000000000004">
      <c r="B16" s="8" t="s">
        <v>36</v>
      </c>
      <c r="C16" s="75">
        <v>19</v>
      </c>
      <c r="E16" s="9">
        <v>0</v>
      </c>
      <c r="F16" s="9"/>
      <c r="G16" s="9">
        <v>0</v>
      </c>
      <c r="H16" s="9"/>
    </row>
    <row r="17" spans="2:10" x14ac:dyDescent="0.55000000000000004">
      <c r="B17" s="8" t="s">
        <v>37</v>
      </c>
      <c r="C17" s="75">
        <v>20</v>
      </c>
      <c r="E17" s="9">
        <v>0</v>
      </c>
      <c r="F17" s="9"/>
      <c r="G17" s="9">
        <v>0</v>
      </c>
      <c r="H17" s="9"/>
    </row>
    <row r="18" spans="2:10" s="3" customFormat="1" x14ac:dyDescent="0.55000000000000004">
      <c r="B18" s="10" t="s">
        <v>38</v>
      </c>
      <c r="C18" s="75"/>
      <c r="D18" s="75"/>
      <c r="E18" s="11">
        <f>SUM(E16:E17)</f>
        <v>0</v>
      </c>
      <c r="F18" s="5"/>
      <c r="G18" s="11">
        <f>SUM(G16:G17)</f>
        <v>0</v>
      </c>
      <c r="H18" s="31"/>
    </row>
    <row r="19" spans="2:10" x14ac:dyDescent="0.55000000000000004">
      <c r="B19" s="7" t="s">
        <v>39</v>
      </c>
      <c r="E19" s="11">
        <f>E14+E18</f>
        <v>4532503.25</v>
      </c>
      <c r="F19" s="5"/>
      <c r="G19" s="11">
        <f>G14+G18</f>
        <v>1961602.47</v>
      </c>
      <c r="H19" s="31"/>
    </row>
    <row r="20" spans="2:10" s="55" customFormat="1" x14ac:dyDescent="0.55000000000000004">
      <c r="B20" s="76"/>
      <c r="C20" s="69"/>
      <c r="D20" s="69"/>
      <c r="E20" s="22"/>
      <c r="F20" s="22"/>
      <c r="G20" s="22"/>
      <c r="H20" s="22"/>
    </row>
    <row r="21" spans="2:10" s="55" customFormat="1" x14ac:dyDescent="0.55000000000000004">
      <c r="B21" s="3" t="s">
        <v>40</v>
      </c>
      <c r="C21" s="69"/>
      <c r="D21" s="69"/>
      <c r="E21" s="22"/>
      <c r="F21" s="22"/>
      <c r="G21" s="22"/>
      <c r="H21" s="22"/>
    </row>
    <row r="22" spans="2:10" s="55" customFormat="1" x14ac:dyDescent="0.55000000000000004">
      <c r="B22" s="77" t="s">
        <v>40</v>
      </c>
      <c r="C22" s="69">
        <v>21</v>
      </c>
      <c r="D22" s="69"/>
      <c r="E22" s="22">
        <v>28113439.100000001</v>
      </c>
      <c r="F22" s="22"/>
      <c r="G22" s="22">
        <v>25744270.120000001</v>
      </c>
      <c r="H22" s="22"/>
    </row>
    <row r="23" spans="2:10" s="55" customFormat="1" x14ac:dyDescent="0.55000000000000004">
      <c r="B23" s="77" t="s">
        <v>41</v>
      </c>
      <c r="C23" s="69">
        <v>22</v>
      </c>
      <c r="D23" s="69"/>
      <c r="E23" s="22">
        <v>12837476.109999999</v>
      </c>
      <c r="F23" s="22"/>
      <c r="G23" s="22">
        <v>11828444.560000001</v>
      </c>
      <c r="H23" s="22"/>
    </row>
    <row r="24" spans="2:10" s="55" customFormat="1" x14ac:dyDescent="0.55000000000000004">
      <c r="B24" s="7" t="s">
        <v>42</v>
      </c>
      <c r="C24" s="69"/>
      <c r="D24" s="69"/>
      <c r="E24" s="11">
        <f>SUM(E22:E23)</f>
        <v>40950915.210000001</v>
      </c>
      <c r="F24" s="5"/>
      <c r="G24" s="11">
        <f>SUM(G22:G23)</f>
        <v>37572714.68</v>
      </c>
      <c r="H24" s="31"/>
    </row>
    <row r="25" spans="2:10" s="3" customFormat="1" ht="24.75" thickBot="1" x14ac:dyDescent="0.6">
      <c r="B25" s="3" t="s">
        <v>43</v>
      </c>
      <c r="C25" s="75"/>
      <c r="D25" s="75"/>
      <c r="E25" s="12">
        <f>E19+E24</f>
        <v>45483418.460000001</v>
      </c>
      <c r="F25" s="5"/>
      <c r="G25" s="12">
        <f>G19+G24</f>
        <v>39534317.149999999</v>
      </c>
      <c r="H25" s="31"/>
      <c r="I25" s="117">
        <f>งบแสดงฐานะการเงิน1!D25-งบแสดงฐานะการเงิน2!E25</f>
        <v>201856.08999999613</v>
      </c>
      <c r="J25" s="117">
        <f>งบแสดงฐานะการเงิน1!F25-งบแสดงฐานะการเงิน2!G25</f>
        <v>160800</v>
      </c>
    </row>
    <row r="27" spans="2:10" x14ac:dyDescent="0.55000000000000004">
      <c r="B27" s="3" t="s">
        <v>25</v>
      </c>
    </row>
    <row r="28" spans="2:10" x14ac:dyDescent="0.55000000000000004">
      <c r="B28" s="3"/>
    </row>
    <row r="29" spans="2:10" x14ac:dyDescent="0.55000000000000004">
      <c r="B29" s="3"/>
    </row>
  </sheetData>
  <mergeCells count="3">
    <mergeCell ref="A1:H1"/>
    <mergeCell ref="A2:H2"/>
    <mergeCell ref="A3:H3"/>
  </mergeCells>
  <pageMargins left="0.56999999999999995" right="0.38" top="0.55000000000000004" bottom="0.47" header="0.3" footer="0.3"/>
  <pageSetup paperSize="9" scale="85" orientation="portrait" r:id="rId1"/>
  <colBreaks count="1" manualBreakCount="1">
    <brk id="8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workbookViewId="0">
      <selection sqref="A1:I18"/>
    </sheetView>
  </sheetViews>
  <sheetFormatPr defaultRowHeight="14.25" x14ac:dyDescent="0.2"/>
  <cols>
    <col min="1" max="1" width="13.375" customWidth="1"/>
    <col min="2" max="2" width="16.875" customWidth="1"/>
    <col min="3" max="3" width="10.25" customWidth="1"/>
    <col min="4" max="5" width="15.25" customWidth="1"/>
    <col min="6" max="6" width="14.875" customWidth="1"/>
    <col min="7" max="7" width="16.625" customWidth="1"/>
    <col min="8" max="8" width="14.875" customWidth="1"/>
    <col min="9" max="9" width="15.375" customWidth="1"/>
  </cols>
  <sheetData>
    <row r="1" spans="1:9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  <c r="I1" s="343"/>
    </row>
    <row r="2" spans="1:9" ht="24" x14ac:dyDescent="0.55000000000000004">
      <c r="A2" s="343" t="s">
        <v>297</v>
      </c>
      <c r="B2" s="343"/>
      <c r="C2" s="343"/>
      <c r="D2" s="343"/>
      <c r="E2" s="343"/>
      <c r="F2" s="343"/>
      <c r="G2" s="343"/>
      <c r="H2" s="343"/>
      <c r="I2" s="343"/>
    </row>
    <row r="3" spans="1:9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  <c r="I3" s="369"/>
    </row>
    <row r="4" spans="1:9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298</v>
      </c>
      <c r="F4" s="347" t="s">
        <v>299</v>
      </c>
      <c r="G4" s="347" t="s">
        <v>217</v>
      </c>
      <c r="H4" s="347" t="s">
        <v>300</v>
      </c>
      <c r="I4" s="350" t="s">
        <v>65</v>
      </c>
    </row>
    <row r="5" spans="1:9" ht="18.75" customHeight="1" x14ac:dyDescent="0.2">
      <c r="A5" s="358"/>
      <c r="B5" s="351"/>
      <c r="C5" s="348"/>
      <c r="D5" s="348"/>
      <c r="E5" s="348"/>
      <c r="F5" s="348"/>
      <c r="G5" s="348"/>
      <c r="H5" s="348"/>
      <c r="I5" s="351"/>
    </row>
    <row r="6" spans="1:9" ht="18.75" customHeight="1" x14ac:dyDescent="0.2">
      <c r="A6" s="359"/>
      <c r="B6" s="352"/>
      <c r="C6" s="349"/>
      <c r="D6" s="349"/>
      <c r="E6" s="349"/>
      <c r="F6" s="349"/>
      <c r="G6" s="349"/>
      <c r="H6" s="349"/>
      <c r="I6" s="352"/>
    </row>
    <row r="7" spans="1:9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  <c r="I7" s="170"/>
    </row>
    <row r="8" spans="1:9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f>SUM(E8:H8)</f>
        <v>0</v>
      </c>
    </row>
    <row r="9" spans="1:9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f t="shared" ref="I9:I17" si="0">SUM(E9:H9)</f>
        <v>0</v>
      </c>
    </row>
    <row r="10" spans="1:9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f t="shared" si="0"/>
        <v>0</v>
      </c>
    </row>
    <row r="11" spans="1:9" ht="24" x14ac:dyDescent="0.55000000000000004">
      <c r="A11" s="196"/>
      <c r="B11" s="198" t="s">
        <v>158</v>
      </c>
      <c r="C11" s="173" t="s">
        <v>174</v>
      </c>
      <c r="D11" s="173">
        <v>31500</v>
      </c>
      <c r="E11" s="173">
        <v>0</v>
      </c>
      <c r="F11" s="173">
        <v>0</v>
      </c>
      <c r="G11" s="173">
        <v>3594</v>
      </c>
      <c r="H11" s="173">
        <v>0</v>
      </c>
      <c r="I11" s="173">
        <f t="shared" si="0"/>
        <v>3594</v>
      </c>
    </row>
    <row r="12" spans="1:9" ht="24" x14ac:dyDescent="0.55000000000000004">
      <c r="A12" s="196"/>
      <c r="B12" s="198" t="s">
        <v>159</v>
      </c>
      <c r="C12" s="173" t="s">
        <v>174</v>
      </c>
      <c r="D12" s="173">
        <v>115000</v>
      </c>
      <c r="E12" s="173">
        <v>0</v>
      </c>
      <c r="F12" s="173">
        <v>0</v>
      </c>
      <c r="G12" s="173">
        <v>68743</v>
      </c>
      <c r="H12" s="173">
        <v>0</v>
      </c>
      <c r="I12" s="173">
        <f t="shared" si="0"/>
        <v>68743</v>
      </c>
    </row>
    <row r="13" spans="1:9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f t="shared" si="0"/>
        <v>0</v>
      </c>
    </row>
    <row r="14" spans="1:9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f t="shared" si="0"/>
        <v>0</v>
      </c>
    </row>
    <row r="15" spans="1:9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f t="shared" si="0"/>
        <v>0</v>
      </c>
    </row>
    <row r="16" spans="1:9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f t="shared" si="0"/>
        <v>0</v>
      </c>
    </row>
    <row r="17" spans="1:9" ht="24" x14ac:dyDescent="0.55000000000000004">
      <c r="A17" s="196" t="s">
        <v>241</v>
      </c>
      <c r="B17" s="198" t="s">
        <v>162</v>
      </c>
      <c r="C17" s="173" t="s">
        <v>174</v>
      </c>
      <c r="D17" s="173">
        <v>140000</v>
      </c>
      <c r="E17" s="173">
        <v>0</v>
      </c>
      <c r="F17" s="173">
        <v>0</v>
      </c>
      <c r="G17" s="173">
        <v>120000</v>
      </c>
      <c r="H17" s="173">
        <v>0</v>
      </c>
      <c r="I17" s="173">
        <f t="shared" si="0"/>
        <v>120000</v>
      </c>
    </row>
    <row r="18" spans="1:9" ht="24.75" thickBot="1" x14ac:dyDescent="0.6">
      <c r="A18" s="366" t="s">
        <v>65</v>
      </c>
      <c r="B18" s="367"/>
      <c r="C18" s="368"/>
      <c r="D18" s="176">
        <f t="shared" ref="D18:I18" si="1">SUM(D8:D17)</f>
        <v>286500</v>
      </c>
      <c r="E18" s="176">
        <f t="shared" si="1"/>
        <v>0</v>
      </c>
      <c r="F18" s="176">
        <f t="shared" si="1"/>
        <v>0</v>
      </c>
      <c r="G18" s="176">
        <f t="shared" si="1"/>
        <v>192337</v>
      </c>
      <c r="H18" s="176">
        <f t="shared" si="1"/>
        <v>0</v>
      </c>
      <c r="I18" s="176">
        <f t="shared" si="1"/>
        <v>192337</v>
      </c>
    </row>
    <row r="19" spans="1:9" ht="15" thickTop="1" x14ac:dyDescent="0.2"/>
  </sheetData>
  <mergeCells count="13">
    <mergeCell ref="I4:I6"/>
    <mergeCell ref="A18:C18"/>
    <mergeCell ref="G4:G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H4:H6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9"/>
  <sheetViews>
    <sheetView workbookViewId="0">
      <selection activeCell="J17" sqref="J17"/>
    </sheetView>
  </sheetViews>
  <sheetFormatPr defaultRowHeight="14.25" x14ac:dyDescent="0.2"/>
  <cols>
    <col min="1" max="1" width="17" customWidth="1"/>
    <col min="2" max="2" width="18.375" customWidth="1"/>
    <col min="3" max="3" width="10.25" customWidth="1"/>
    <col min="4" max="4" width="17.25" customWidth="1"/>
    <col min="5" max="5" width="26.25" customWidth="1"/>
    <col min="6" max="6" width="21.875" customWidth="1"/>
    <col min="7" max="7" width="15.375" customWidth="1"/>
  </cols>
  <sheetData>
    <row r="1" spans="1:7" ht="24" x14ac:dyDescent="0.55000000000000004">
      <c r="A1" s="343" t="s">
        <v>336</v>
      </c>
      <c r="B1" s="343"/>
      <c r="C1" s="343"/>
      <c r="D1" s="343"/>
      <c r="E1" s="343"/>
      <c r="F1" s="343"/>
      <c r="G1" s="343"/>
    </row>
    <row r="2" spans="1:7" ht="24" x14ac:dyDescent="0.55000000000000004">
      <c r="A2" s="343" t="s">
        <v>301</v>
      </c>
      <c r="B2" s="343"/>
      <c r="C2" s="343"/>
      <c r="D2" s="343"/>
      <c r="E2" s="343"/>
      <c r="F2" s="343"/>
      <c r="G2" s="343"/>
    </row>
    <row r="3" spans="1:7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</row>
    <row r="4" spans="1:7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302</v>
      </c>
      <c r="F4" s="347" t="s">
        <v>303</v>
      </c>
      <c r="G4" s="350" t="s">
        <v>65</v>
      </c>
    </row>
    <row r="5" spans="1:7" ht="18.75" customHeight="1" x14ac:dyDescent="0.2">
      <c r="A5" s="358"/>
      <c r="B5" s="351"/>
      <c r="C5" s="348"/>
      <c r="D5" s="348"/>
      <c r="E5" s="348"/>
      <c r="F5" s="348"/>
      <c r="G5" s="351"/>
    </row>
    <row r="6" spans="1:7" ht="18.75" customHeight="1" x14ac:dyDescent="0.2">
      <c r="A6" s="359"/>
      <c r="B6" s="352"/>
      <c r="C6" s="349"/>
      <c r="D6" s="349"/>
      <c r="E6" s="349"/>
      <c r="F6" s="349"/>
      <c r="G6" s="352"/>
    </row>
    <row r="7" spans="1:7" ht="24" x14ac:dyDescent="0.55000000000000004">
      <c r="A7" s="193" t="s">
        <v>155</v>
      </c>
      <c r="B7" s="194"/>
      <c r="C7" s="170"/>
      <c r="D7" s="170"/>
      <c r="E7" s="170"/>
      <c r="F7" s="170"/>
      <c r="G7" s="170"/>
    </row>
    <row r="8" spans="1:7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f t="shared" ref="G8:G17" si="0">SUM(E8:F8)</f>
        <v>0</v>
      </c>
    </row>
    <row r="9" spans="1:7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f t="shared" si="0"/>
        <v>0</v>
      </c>
    </row>
    <row r="10" spans="1:7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f t="shared" si="0"/>
        <v>0</v>
      </c>
    </row>
    <row r="11" spans="1:7" ht="24" x14ac:dyDescent="0.55000000000000004">
      <c r="A11" s="196"/>
      <c r="B11" s="198" t="s">
        <v>158</v>
      </c>
      <c r="C11" s="173" t="s">
        <v>174</v>
      </c>
      <c r="D11" s="173">
        <v>0</v>
      </c>
      <c r="E11" s="173">
        <v>0</v>
      </c>
      <c r="F11" s="173">
        <v>0</v>
      </c>
      <c r="G11" s="173">
        <f t="shared" si="0"/>
        <v>0</v>
      </c>
    </row>
    <row r="12" spans="1:7" ht="24" x14ac:dyDescent="0.55000000000000004">
      <c r="A12" s="196"/>
      <c r="B12" s="198" t="s">
        <v>159</v>
      </c>
      <c r="C12" s="173" t="s">
        <v>174</v>
      </c>
      <c r="D12" s="173">
        <v>0</v>
      </c>
      <c r="E12" s="173">
        <v>0</v>
      </c>
      <c r="F12" s="173">
        <v>0</v>
      </c>
      <c r="G12" s="173">
        <f t="shared" si="0"/>
        <v>0</v>
      </c>
    </row>
    <row r="13" spans="1:7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f t="shared" si="0"/>
        <v>0</v>
      </c>
    </row>
    <row r="14" spans="1:7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f t="shared" si="0"/>
        <v>0</v>
      </c>
    </row>
    <row r="15" spans="1:7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f t="shared" si="0"/>
        <v>0</v>
      </c>
    </row>
    <row r="16" spans="1:7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f t="shared" si="0"/>
        <v>0</v>
      </c>
    </row>
    <row r="17" spans="1:7" ht="24" x14ac:dyDescent="0.55000000000000004">
      <c r="A17" s="196" t="s">
        <v>241</v>
      </c>
      <c r="B17" s="198" t="s">
        <v>162</v>
      </c>
      <c r="C17" s="173" t="s">
        <v>174</v>
      </c>
      <c r="D17" s="173">
        <v>0</v>
      </c>
      <c r="E17" s="173">
        <v>0</v>
      </c>
      <c r="F17" s="173">
        <v>0</v>
      </c>
      <c r="G17" s="173">
        <f t="shared" si="0"/>
        <v>0</v>
      </c>
    </row>
    <row r="18" spans="1:7" ht="24.75" thickBot="1" x14ac:dyDescent="0.6">
      <c r="A18" s="366" t="s">
        <v>65</v>
      </c>
      <c r="B18" s="367"/>
      <c r="C18" s="368"/>
      <c r="D18" s="176">
        <f>SUM(D8:D17)</f>
        <v>0</v>
      </c>
      <c r="E18" s="176">
        <f>SUM(E8:E17)</f>
        <v>0</v>
      </c>
      <c r="F18" s="176">
        <f>SUM(F8:F17)</f>
        <v>0</v>
      </c>
      <c r="G18" s="176">
        <f>SUM(G8:G17)</f>
        <v>0</v>
      </c>
    </row>
    <row r="19" spans="1:7" ht="15" thickTop="1" x14ac:dyDescent="0.2"/>
  </sheetData>
  <mergeCells count="11">
    <mergeCell ref="G4:G6"/>
    <mergeCell ref="A18:C18"/>
    <mergeCell ref="A1:G1"/>
    <mergeCell ref="A2:G2"/>
    <mergeCell ref="A3:G3"/>
    <mergeCell ref="A4:A6"/>
    <mergeCell ref="B4:B6"/>
    <mergeCell ref="C4:C6"/>
    <mergeCell ref="D4:D6"/>
    <mergeCell ref="E4:E6"/>
    <mergeCell ref="F4:F6"/>
  </mergeCells>
  <pageMargins left="0.59055118110236227" right="0.31496062992125984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9"/>
  <sheetViews>
    <sheetView zoomScaleNormal="100" workbookViewId="0">
      <selection sqref="A1:J18"/>
    </sheetView>
  </sheetViews>
  <sheetFormatPr defaultRowHeight="14.25" x14ac:dyDescent="0.2"/>
  <cols>
    <col min="1" max="1" width="11.375" customWidth="1"/>
    <col min="2" max="2" width="16.25" customWidth="1"/>
    <col min="3" max="3" width="10.25" customWidth="1"/>
    <col min="4" max="4" width="16.25" customWidth="1"/>
    <col min="5" max="5" width="17.375" customWidth="1"/>
    <col min="6" max="8" width="16.625" customWidth="1"/>
    <col min="9" max="9" width="16" customWidth="1"/>
    <col min="10" max="10" width="15.375" customWidth="1"/>
  </cols>
  <sheetData>
    <row r="1" spans="1:10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24" x14ac:dyDescent="0.55000000000000004">
      <c r="A2" s="343" t="s">
        <v>304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305</v>
      </c>
      <c r="F4" s="347" t="s">
        <v>306</v>
      </c>
      <c r="G4" s="347" t="s">
        <v>307</v>
      </c>
      <c r="H4" s="347" t="s">
        <v>308</v>
      </c>
      <c r="I4" s="350" t="s">
        <v>309</v>
      </c>
      <c r="J4" s="350" t="s">
        <v>65</v>
      </c>
    </row>
    <row r="5" spans="1:10" ht="18.75" customHeight="1" x14ac:dyDescent="0.2">
      <c r="A5" s="358"/>
      <c r="B5" s="351"/>
      <c r="C5" s="348"/>
      <c r="D5" s="348"/>
      <c r="E5" s="348"/>
      <c r="F5" s="348"/>
      <c r="G5" s="348"/>
      <c r="H5" s="348"/>
      <c r="I5" s="351"/>
      <c r="J5" s="351"/>
    </row>
    <row r="6" spans="1:10" ht="18.75" customHeight="1" x14ac:dyDescent="0.2">
      <c r="A6" s="359"/>
      <c r="B6" s="352"/>
      <c r="C6" s="349"/>
      <c r="D6" s="349"/>
      <c r="E6" s="349"/>
      <c r="F6" s="349"/>
      <c r="G6" s="349"/>
      <c r="H6" s="349"/>
      <c r="I6" s="352"/>
      <c r="J6" s="352"/>
    </row>
    <row r="7" spans="1:10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  <c r="I7" s="170"/>
      <c r="J7" s="170"/>
    </row>
    <row r="8" spans="1:10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f>SUM(E8:I8)</f>
        <v>0</v>
      </c>
    </row>
    <row r="9" spans="1:10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f t="shared" ref="J9:J17" si="0">SUM(E9:I9)</f>
        <v>0</v>
      </c>
    </row>
    <row r="10" spans="1:10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f t="shared" si="0"/>
        <v>0</v>
      </c>
    </row>
    <row r="11" spans="1:10" ht="24" x14ac:dyDescent="0.55000000000000004">
      <c r="A11" s="196"/>
      <c r="B11" s="198" t="s">
        <v>158</v>
      </c>
      <c r="C11" s="173" t="s">
        <v>174</v>
      </c>
      <c r="D11" s="173">
        <v>20000</v>
      </c>
      <c r="E11" s="173">
        <v>0</v>
      </c>
      <c r="F11" s="173">
        <v>0</v>
      </c>
      <c r="G11" s="173">
        <v>0</v>
      </c>
      <c r="H11" s="173">
        <v>16185</v>
      </c>
      <c r="I11" s="173">
        <v>0</v>
      </c>
      <c r="J11" s="173">
        <f t="shared" si="0"/>
        <v>16185</v>
      </c>
    </row>
    <row r="12" spans="1:10" ht="24" x14ac:dyDescent="0.55000000000000004">
      <c r="A12" s="196"/>
      <c r="B12" s="198" t="s">
        <v>159</v>
      </c>
      <c r="C12" s="173" t="s">
        <v>174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f t="shared" si="0"/>
        <v>0</v>
      </c>
    </row>
    <row r="13" spans="1:10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f t="shared" si="0"/>
        <v>0</v>
      </c>
    </row>
    <row r="14" spans="1:10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f t="shared" si="0"/>
        <v>0</v>
      </c>
    </row>
    <row r="15" spans="1:10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f>SUM(E15:I15)</f>
        <v>0</v>
      </c>
    </row>
    <row r="16" spans="1:10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f t="shared" si="0"/>
        <v>0</v>
      </c>
    </row>
    <row r="17" spans="1:10" ht="24" x14ac:dyDescent="0.55000000000000004">
      <c r="A17" s="196" t="s">
        <v>241</v>
      </c>
      <c r="B17" s="198" t="s">
        <v>162</v>
      </c>
      <c r="C17" s="173" t="s">
        <v>174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f t="shared" si="0"/>
        <v>0</v>
      </c>
    </row>
    <row r="18" spans="1:10" ht="24.75" thickBot="1" x14ac:dyDescent="0.6">
      <c r="A18" s="366" t="s">
        <v>65</v>
      </c>
      <c r="B18" s="367"/>
      <c r="C18" s="368"/>
      <c r="D18" s="176">
        <f t="shared" ref="D18:J18" si="1">SUM(D8:D17)</f>
        <v>20000</v>
      </c>
      <c r="E18" s="176">
        <f t="shared" si="1"/>
        <v>0</v>
      </c>
      <c r="F18" s="176">
        <f t="shared" si="1"/>
        <v>0</v>
      </c>
      <c r="G18" s="176">
        <f t="shared" si="1"/>
        <v>0</v>
      </c>
      <c r="H18" s="176">
        <f t="shared" si="1"/>
        <v>16185</v>
      </c>
      <c r="I18" s="176">
        <f t="shared" si="1"/>
        <v>0</v>
      </c>
      <c r="J18" s="176">
        <f t="shared" si="1"/>
        <v>16185</v>
      </c>
    </row>
    <row r="19" spans="1:10" ht="15" thickTop="1" x14ac:dyDescent="0.2"/>
  </sheetData>
  <mergeCells count="14">
    <mergeCell ref="J4:J6"/>
    <mergeCell ref="A18:C18"/>
    <mergeCell ref="G4:G6"/>
    <mergeCell ref="H4:H6"/>
    <mergeCell ref="A1:J1"/>
    <mergeCell ref="A2:J2"/>
    <mergeCell ref="A3:J3"/>
    <mergeCell ref="A4:A6"/>
    <mergeCell ref="B4:B6"/>
    <mergeCell ref="C4:C6"/>
    <mergeCell ref="D4:D6"/>
    <mergeCell ref="E4:E6"/>
    <mergeCell ref="F4:F6"/>
    <mergeCell ref="I4:I6"/>
  </mergeCells>
  <pageMargins left="0.31496062992125984" right="0.31496062992125984" top="0.74803149606299213" bottom="0.74803149606299213" header="0.31496062992125984" footer="0.31496062992125984"/>
  <pageSetup paperSize="9" scale="8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9"/>
  <sheetViews>
    <sheetView workbookViewId="0">
      <selection sqref="A1:G19"/>
    </sheetView>
  </sheetViews>
  <sheetFormatPr defaultRowHeight="14.25" x14ac:dyDescent="0.2"/>
  <cols>
    <col min="1" max="1" width="17" customWidth="1"/>
    <col min="2" max="2" width="18.375" customWidth="1"/>
    <col min="3" max="3" width="13.375" customWidth="1"/>
    <col min="4" max="4" width="17.25" customWidth="1"/>
    <col min="5" max="5" width="27.375" customWidth="1"/>
    <col min="6" max="6" width="21" customWidth="1"/>
    <col min="7" max="7" width="15.375" customWidth="1"/>
  </cols>
  <sheetData>
    <row r="1" spans="1:7" ht="24" x14ac:dyDescent="0.55000000000000004">
      <c r="A1" s="343" t="s">
        <v>336</v>
      </c>
      <c r="B1" s="343"/>
      <c r="C1" s="343"/>
      <c r="D1" s="343"/>
      <c r="E1" s="343"/>
      <c r="F1" s="343"/>
      <c r="G1" s="343"/>
    </row>
    <row r="2" spans="1:7" ht="24" x14ac:dyDescent="0.55000000000000004">
      <c r="A2" s="343" t="s">
        <v>310</v>
      </c>
      <c r="B2" s="343"/>
      <c r="C2" s="343"/>
      <c r="D2" s="343"/>
      <c r="E2" s="343"/>
      <c r="F2" s="343"/>
      <c r="G2" s="343"/>
    </row>
    <row r="3" spans="1:7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</row>
    <row r="4" spans="1:7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311</v>
      </c>
      <c r="F4" s="347" t="s">
        <v>312</v>
      </c>
      <c r="G4" s="350" t="s">
        <v>65</v>
      </c>
    </row>
    <row r="5" spans="1:7" ht="18.75" customHeight="1" x14ac:dyDescent="0.2">
      <c r="A5" s="358"/>
      <c r="B5" s="351"/>
      <c r="C5" s="348"/>
      <c r="D5" s="348"/>
      <c r="E5" s="348"/>
      <c r="F5" s="348"/>
      <c r="G5" s="351"/>
    </row>
    <row r="6" spans="1:7" ht="18.75" customHeight="1" x14ac:dyDescent="0.2">
      <c r="A6" s="359"/>
      <c r="B6" s="352"/>
      <c r="C6" s="349"/>
      <c r="D6" s="349"/>
      <c r="E6" s="349"/>
      <c r="F6" s="349"/>
      <c r="G6" s="352"/>
    </row>
    <row r="7" spans="1:7" ht="24" x14ac:dyDescent="0.55000000000000004">
      <c r="A7" s="193" t="s">
        <v>155</v>
      </c>
      <c r="B7" s="194"/>
      <c r="C7" s="170"/>
      <c r="D7" s="170"/>
      <c r="E7" s="170"/>
      <c r="F7" s="170"/>
      <c r="G7" s="170"/>
    </row>
    <row r="8" spans="1:7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f t="shared" ref="G8:G17" si="0">SUM(E8:F8)</f>
        <v>0</v>
      </c>
    </row>
    <row r="9" spans="1:7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f t="shared" si="0"/>
        <v>0</v>
      </c>
    </row>
    <row r="10" spans="1:7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f t="shared" si="0"/>
        <v>0</v>
      </c>
    </row>
    <row r="11" spans="1:7" ht="24" x14ac:dyDescent="0.55000000000000004">
      <c r="A11" s="196"/>
      <c r="B11" s="198" t="s">
        <v>158</v>
      </c>
      <c r="C11" s="173" t="s">
        <v>174</v>
      </c>
      <c r="D11" s="173">
        <v>412000</v>
      </c>
      <c r="E11" s="173">
        <v>0</v>
      </c>
      <c r="F11" s="173">
        <v>229495</v>
      </c>
      <c r="G11" s="173">
        <f t="shared" si="0"/>
        <v>229495</v>
      </c>
    </row>
    <row r="12" spans="1:7" ht="24" x14ac:dyDescent="0.55000000000000004">
      <c r="A12" s="196"/>
      <c r="B12" s="198" t="s">
        <v>159</v>
      </c>
      <c r="C12" s="173" t="s">
        <v>174</v>
      </c>
      <c r="D12" s="173">
        <v>0</v>
      </c>
      <c r="E12" s="173">
        <v>0</v>
      </c>
      <c r="F12" s="173">
        <v>0</v>
      </c>
      <c r="G12" s="173">
        <f t="shared" si="0"/>
        <v>0</v>
      </c>
    </row>
    <row r="13" spans="1:7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f t="shared" si="0"/>
        <v>0</v>
      </c>
    </row>
    <row r="14" spans="1:7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f t="shared" si="0"/>
        <v>0</v>
      </c>
    </row>
    <row r="15" spans="1:7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f t="shared" si="0"/>
        <v>0</v>
      </c>
    </row>
    <row r="16" spans="1:7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f t="shared" si="0"/>
        <v>0</v>
      </c>
    </row>
    <row r="17" spans="1:7" ht="24" x14ac:dyDescent="0.55000000000000004">
      <c r="A17" s="196" t="s">
        <v>241</v>
      </c>
      <c r="B17" s="198" t="s">
        <v>162</v>
      </c>
      <c r="C17" s="173" t="s">
        <v>174</v>
      </c>
      <c r="D17" s="173">
        <v>0</v>
      </c>
      <c r="E17" s="173">
        <v>0</v>
      </c>
      <c r="F17" s="173">
        <v>0</v>
      </c>
      <c r="G17" s="173">
        <f t="shared" si="0"/>
        <v>0</v>
      </c>
    </row>
    <row r="18" spans="1:7" ht="24.75" thickBot="1" x14ac:dyDescent="0.6">
      <c r="A18" s="366" t="s">
        <v>65</v>
      </c>
      <c r="B18" s="367"/>
      <c r="C18" s="368"/>
      <c r="D18" s="176">
        <f>SUM(D8:D17)</f>
        <v>412000</v>
      </c>
      <c r="E18" s="176">
        <f>SUM(E8:E17)</f>
        <v>0</v>
      </c>
      <c r="F18" s="176">
        <f>SUM(F8:F17)</f>
        <v>229495</v>
      </c>
      <c r="G18" s="176">
        <f>SUM(G8:G17)</f>
        <v>229495</v>
      </c>
    </row>
    <row r="19" spans="1:7" ht="15" thickTop="1" x14ac:dyDescent="0.2"/>
  </sheetData>
  <mergeCells count="11">
    <mergeCell ref="G4:G6"/>
    <mergeCell ref="A18:C18"/>
    <mergeCell ref="A1:G1"/>
    <mergeCell ref="A2:G2"/>
    <mergeCell ref="A3:G3"/>
    <mergeCell ref="A4:A6"/>
    <mergeCell ref="B4:B6"/>
    <mergeCell ref="C4:C6"/>
    <mergeCell ref="D4:D6"/>
    <mergeCell ref="E4:E6"/>
    <mergeCell ref="F4:F6"/>
  </mergeCells>
  <pageMargins left="0.43307086614173229" right="0.31496062992125984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zoomScaleNormal="100" workbookViewId="0">
      <selection sqref="A1:I19"/>
    </sheetView>
  </sheetViews>
  <sheetFormatPr defaultRowHeight="14.25" x14ac:dyDescent="0.2"/>
  <cols>
    <col min="1" max="1" width="17" customWidth="1"/>
    <col min="2" max="2" width="18.375" customWidth="1"/>
    <col min="3" max="3" width="10.25" customWidth="1"/>
    <col min="4" max="6" width="17.25" customWidth="1"/>
    <col min="7" max="7" width="17.375" customWidth="1"/>
    <col min="8" max="8" width="16.625" customWidth="1"/>
    <col min="9" max="9" width="15.375" customWidth="1"/>
  </cols>
  <sheetData>
    <row r="1" spans="1:9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  <c r="I1" s="343"/>
    </row>
    <row r="2" spans="1:9" ht="24" x14ac:dyDescent="0.55000000000000004">
      <c r="A2" s="343" t="s">
        <v>313</v>
      </c>
      <c r="B2" s="343"/>
      <c r="C2" s="343"/>
      <c r="D2" s="343"/>
      <c r="E2" s="343"/>
      <c r="F2" s="343"/>
      <c r="G2" s="343"/>
      <c r="H2" s="343"/>
      <c r="I2" s="343"/>
    </row>
    <row r="3" spans="1:9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  <c r="I3" s="369"/>
    </row>
    <row r="4" spans="1:9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35" t="s">
        <v>314</v>
      </c>
      <c r="F4" s="347" t="s">
        <v>315</v>
      </c>
      <c r="G4" s="347" t="s">
        <v>316</v>
      </c>
      <c r="H4" s="347" t="s">
        <v>317</v>
      </c>
      <c r="I4" s="350" t="s">
        <v>65</v>
      </c>
    </row>
    <row r="5" spans="1:9" ht="18.75" customHeight="1" x14ac:dyDescent="0.2">
      <c r="A5" s="358"/>
      <c r="B5" s="351"/>
      <c r="C5" s="348"/>
      <c r="D5" s="348"/>
      <c r="E5" s="336"/>
      <c r="F5" s="348"/>
      <c r="G5" s="348"/>
      <c r="H5" s="348"/>
      <c r="I5" s="351"/>
    </row>
    <row r="6" spans="1:9" ht="18.75" customHeight="1" x14ac:dyDescent="0.2">
      <c r="A6" s="359"/>
      <c r="B6" s="352"/>
      <c r="C6" s="349"/>
      <c r="D6" s="349"/>
      <c r="E6" s="337"/>
      <c r="F6" s="349"/>
      <c r="G6" s="349"/>
      <c r="H6" s="349"/>
      <c r="I6" s="352"/>
    </row>
    <row r="7" spans="1:9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  <c r="I7" s="170"/>
    </row>
    <row r="8" spans="1:9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f>SUM(E8:H8)</f>
        <v>0</v>
      </c>
    </row>
    <row r="9" spans="1:9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f t="shared" ref="I9:I17" si="0">SUM(E9:H9)</f>
        <v>0</v>
      </c>
    </row>
    <row r="10" spans="1:9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f t="shared" si="0"/>
        <v>0</v>
      </c>
    </row>
    <row r="11" spans="1:9" ht="24" x14ac:dyDescent="0.55000000000000004">
      <c r="A11" s="196"/>
      <c r="B11" s="198" t="s">
        <v>158</v>
      </c>
      <c r="C11" s="173" t="s">
        <v>174</v>
      </c>
      <c r="D11" s="173">
        <v>128500</v>
      </c>
      <c r="E11" s="173">
        <v>0</v>
      </c>
      <c r="F11" s="173">
        <v>0</v>
      </c>
      <c r="G11" s="173">
        <v>52746</v>
      </c>
      <c r="H11" s="173">
        <v>84000</v>
      </c>
      <c r="I11" s="173">
        <f t="shared" si="0"/>
        <v>136746</v>
      </c>
    </row>
    <row r="12" spans="1:9" ht="24" x14ac:dyDescent="0.55000000000000004">
      <c r="A12" s="196"/>
      <c r="B12" s="198" t="s">
        <v>159</v>
      </c>
      <c r="C12" s="173" t="s">
        <v>174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f t="shared" si="0"/>
        <v>0</v>
      </c>
    </row>
    <row r="13" spans="1:9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f t="shared" si="0"/>
        <v>0</v>
      </c>
    </row>
    <row r="14" spans="1:9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f t="shared" si="0"/>
        <v>0</v>
      </c>
    </row>
    <row r="15" spans="1:9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f t="shared" si="0"/>
        <v>0</v>
      </c>
    </row>
    <row r="16" spans="1:9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f t="shared" si="0"/>
        <v>0</v>
      </c>
    </row>
    <row r="17" spans="1:9" ht="24" x14ac:dyDescent="0.55000000000000004">
      <c r="A17" s="196" t="s">
        <v>241</v>
      </c>
      <c r="B17" s="198" t="s">
        <v>162</v>
      </c>
      <c r="C17" s="173" t="s">
        <v>174</v>
      </c>
      <c r="D17" s="173">
        <v>45000</v>
      </c>
      <c r="E17" s="173">
        <v>0</v>
      </c>
      <c r="F17" s="173">
        <v>0</v>
      </c>
      <c r="G17" s="173">
        <v>45000</v>
      </c>
      <c r="H17" s="173">
        <v>0</v>
      </c>
      <c r="I17" s="173">
        <f t="shared" si="0"/>
        <v>45000</v>
      </c>
    </row>
    <row r="18" spans="1:9" ht="24.75" thickBot="1" x14ac:dyDescent="0.6">
      <c r="A18" s="366" t="s">
        <v>65</v>
      </c>
      <c r="B18" s="367"/>
      <c r="C18" s="368"/>
      <c r="D18" s="176">
        <f t="shared" ref="D18:I18" si="1">SUM(D8:D17)</f>
        <v>173500</v>
      </c>
      <c r="E18" s="176">
        <f t="shared" si="1"/>
        <v>0</v>
      </c>
      <c r="F18" s="176">
        <f t="shared" si="1"/>
        <v>0</v>
      </c>
      <c r="G18" s="176">
        <f t="shared" si="1"/>
        <v>97746</v>
      </c>
      <c r="H18" s="176">
        <f t="shared" si="1"/>
        <v>84000</v>
      </c>
      <c r="I18" s="176">
        <f t="shared" si="1"/>
        <v>181746</v>
      </c>
    </row>
    <row r="19" spans="1:9" ht="15" thickTop="1" x14ac:dyDescent="0.2"/>
  </sheetData>
  <mergeCells count="13">
    <mergeCell ref="I4:I6"/>
    <mergeCell ref="A18:C18"/>
    <mergeCell ref="E4:E6"/>
    <mergeCell ref="F4:F6"/>
    <mergeCell ref="A1:I1"/>
    <mergeCell ref="A2:I2"/>
    <mergeCell ref="A3:I3"/>
    <mergeCell ref="A4:A6"/>
    <mergeCell ref="B4:B6"/>
    <mergeCell ref="C4:C6"/>
    <mergeCell ref="D4:D6"/>
    <mergeCell ref="G4:G6"/>
    <mergeCell ref="H4:H6"/>
  </mergeCells>
  <pageMargins left="0.31496062992125984" right="0.11811023622047245" top="0.74803149606299213" bottom="0.74803149606299213" header="0.31496062992125984" footer="0.31496062992125984"/>
  <pageSetup paperSize="9" scale="9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9"/>
    </sheetView>
  </sheetViews>
  <sheetFormatPr defaultRowHeight="14.25" x14ac:dyDescent="0.2"/>
  <cols>
    <col min="1" max="1" width="17" customWidth="1"/>
    <col min="2" max="2" width="18.375" customWidth="1"/>
    <col min="3" max="3" width="15.25" customWidth="1"/>
    <col min="4" max="4" width="17.25" customWidth="1"/>
    <col min="5" max="5" width="21.375" customWidth="1"/>
    <col min="6" max="6" width="20.25" customWidth="1"/>
    <col min="7" max="7" width="15.375" customWidth="1"/>
  </cols>
  <sheetData>
    <row r="1" spans="1:7" ht="24" x14ac:dyDescent="0.55000000000000004">
      <c r="A1" s="343" t="s">
        <v>336</v>
      </c>
      <c r="B1" s="343"/>
      <c r="C1" s="343"/>
      <c r="D1" s="343"/>
      <c r="E1" s="343"/>
      <c r="F1" s="343"/>
      <c r="G1" s="343"/>
    </row>
    <row r="2" spans="1:7" ht="24" x14ac:dyDescent="0.55000000000000004">
      <c r="A2" s="343" t="s">
        <v>318</v>
      </c>
      <c r="B2" s="343"/>
      <c r="C2" s="343"/>
      <c r="D2" s="343"/>
      <c r="E2" s="343"/>
      <c r="F2" s="343"/>
      <c r="G2" s="343"/>
    </row>
    <row r="3" spans="1:7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</row>
    <row r="4" spans="1:7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319</v>
      </c>
      <c r="F4" s="347" t="s">
        <v>320</v>
      </c>
      <c r="G4" s="350" t="s">
        <v>65</v>
      </c>
    </row>
    <row r="5" spans="1:7" ht="18.75" customHeight="1" x14ac:dyDescent="0.2">
      <c r="A5" s="358"/>
      <c r="B5" s="351"/>
      <c r="C5" s="348"/>
      <c r="D5" s="348"/>
      <c r="E5" s="348"/>
      <c r="F5" s="348"/>
      <c r="G5" s="351"/>
    </row>
    <row r="6" spans="1:7" ht="18.75" customHeight="1" x14ac:dyDescent="0.2">
      <c r="A6" s="359"/>
      <c r="B6" s="352"/>
      <c r="C6" s="349"/>
      <c r="D6" s="349"/>
      <c r="E6" s="349"/>
      <c r="F6" s="349"/>
      <c r="G6" s="352"/>
    </row>
    <row r="7" spans="1:7" ht="24" x14ac:dyDescent="0.55000000000000004">
      <c r="A7" s="193" t="s">
        <v>155</v>
      </c>
      <c r="B7" s="194"/>
      <c r="C7" s="170"/>
      <c r="D7" s="170"/>
      <c r="E7" s="170"/>
      <c r="F7" s="170"/>
      <c r="G7" s="170"/>
    </row>
    <row r="8" spans="1:7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f t="shared" ref="G8:G17" si="0">SUM(E8:F8)</f>
        <v>0</v>
      </c>
    </row>
    <row r="9" spans="1:7" ht="24" x14ac:dyDescent="0.55000000000000004">
      <c r="A9" s="196"/>
      <c r="B9" s="197" t="s">
        <v>185</v>
      </c>
      <c r="C9" s="173" t="s">
        <v>174</v>
      </c>
      <c r="D9" s="173">
        <v>1645000</v>
      </c>
      <c r="E9" s="173">
        <v>822360</v>
      </c>
      <c r="F9" s="173">
        <v>0</v>
      </c>
      <c r="G9" s="173">
        <f t="shared" si="0"/>
        <v>822360</v>
      </c>
    </row>
    <row r="10" spans="1:7" ht="24" x14ac:dyDescent="0.55000000000000004">
      <c r="A10" s="196" t="s">
        <v>238</v>
      </c>
      <c r="B10" s="198" t="s">
        <v>157</v>
      </c>
      <c r="C10" s="173" t="s">
        <v>174</v>
      </c>
      <c r="D10" s="173">
        <v>154000</v>
      </c>
      <c r="E10" s="173">
        <v>73680</v>
      </c>
      <c r="F10" s="173">
        <v>0</v>
      </c>
      <c r="G10" s="173">
        <f t="shared" si="0"/>
        <v>73680</v>
      </c>
    </row>
    <row r="11" spans="1:7" ht="24" x14ac:dyDescent="0.55000000000000004">
      <c r="A11" s="196"/>
      <c r="B11" s="198" t="s">
        <v>158</v>
      </c>
      <c r="C11" s="173" t="s">
        <v>174</v>
      </c>
      <c r="D11" s="173">
        <v>313000</v>
      </c>
      <c r="E11" s="173">
        <v>241752.76</v>
      </c>
      <c r="F11" s="173">
        <v>0</v>
      </c>
      <c r="G11" s="173">
        <f t="shared" si="0"/>
        <v>241752.76</v>
      </c>
    </row>
    <row r="12" spans="1:7" ht="24" x14ac:dyDescent="0.55000000000000004">
      <c r="A12" s="196"/>
      <c r="B12" s="198" t="s">
        <v>159</v>
      </c>
      <c r="C12" s="173" t="s">
        <v>174</v>
      </c>
      <c r="D12" s="173">
        <v>110000</v>
      </c>
      <c r="E12" s="173">
        <v>90722</v>
      </c>
      <c r="F12" s="173">
        <v>0</v>
      </c>
      <c r="G12" s="173">
        <f t="shared" si="0"/>
        <v>90722</v>
      </c>
    </row>
    <row r="13" spans="1:7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f t="shared" si="0"/>
        <v>0</v>
      </c>
    </row>
    <row r="14" spans="1:7" ht="24" x14ac:dyDescent="0.55000000000000004">
      <c r="A14" s="196" t="s">
        <v>239</v>
      </c>
      <c r="B14" s="198" t="s">
        <v>218</v>
      </c>
      <c r="C14" s="173" t="s">
        <v>174</v>
      </c>
      <c r="D14" s="173">
        <v>10000</v>
      </c>
      <c r="E14" s="173">
        <v>8000</v>
      </c>
      <c r="F14" s="173">
        <v>0</v>
      </c>
      <c r="G14" s="173">
        <f t="shared" si="0"/>
        <v>8000</v>
      </c>
    </row>
    <row r="15" spans="1:7" ht="24" x14ac:dyDescent="0.55000000000000004">
      <c r="A15" s="196"/>
      <c r="B15" s="198" t="s">
        <v>219</v>
      </c>
      <c r="C15" s="173" t="s">
        <v>174</v>
      </c>
      <c r="D15" s="173">
        <v>4331000</v>
      </c>
      <c r="E15" s="173">
        <v>0</v>
      </c>
      <c r="F15" s="173">
        <v>4019500</v>
      </c>
      <c r="G15" s="173">
        <f t="shared" si="0"/>
        <v>4019500</v>
      </c>
    </row>
    <row r="16" spans="1:7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f t="shared" si="0"/>
        <v>0</v>
      </c>
    </row>
    <row r="17" spans="1:7" ht="24" x14ac:dyDescent="0.55000000000000004">
      <c r="A17" s="196" t="s">
        <v>241</v>
      </c>
      <c r="B17" s="198" t="s">
        <v>162</v>
      </c>
      <c r="C17" s="173" t="s">
        <v>174</v>
      </c>
      <c r="D17" s="173">
        <v>0</v>
      </c>
      <c r="E17" s="173">
        <v>0</v>
      </c>
      <c r="F17" s="173">
        <v>0</v>
      </c>
      <c r="G17" s="173">
        <f t="shared" si="0"/>
        <v>0</v>
      </c>
    </row>
    <row r="18" spans="1:7" ht="24.75" thickBot="1" x14ac:dyDescent="0.6">
      <c r="A18" s="366" t="s">
        <v>65</v>
      </c>
      <c r="B18" s="367"/>
      <c r="C18" s="368"/>
      <c r="D18" s="176">
        <f>SUM(D8:D17)</f>
        <v>6563000</v>
      </c>
      <c r="E18" s="176"/>
      <c r="F18" s="176"/>
      <c r="G18" s="176">
        <f>SUM(G8:G17)</f>
        <v>5256014.76</v>
      </c>
    </row>
    <row r="19" spans="1:7" ht="15" thickTop="1" x14ac:dyDescent="0.2"/>
  </sheetData>
  <mergeCells count="11">
    <mergeCell ref="G4:G6"/>
    <mergeCell ref="A18:C18"/>
    <mergeCell ref="A1:G1"/>
    <mergeCell ref="A2:G2"/>
    <mergeCell ref="A3:G3"/>
    <mergeCell ref="A4:A6"/>
    <mergeCell ref="B4:B6"/>
    <mergeCell ref="C4:C6"/>
    <mergeCell ref="D4:D6"/>
    <mergeCell ref="E4:E6"/>
    <mergeCell ref="F4:F6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0"/>
  <sheetViews>
    <sheetView workbookViewId="0">
      <selection sqref="A1:G19"/>
    </sheetView>
  </sheetViews>
  <sheetFormatPr defaultRowHeight="14.25" x14ac:dyDescent="0.2"/>
  <cols>
    <col min="1" max="1" width="17" customWidth="1"/>
    <col min="2" max="2" width="18.375" customWidth="1"/>
    <col min="3" max="3" width="16.875" customWidth="1"/>
    <col min="4" max="4" width="17.25" customWidth="1"/>
    <col min="5" max="5" width="17.375" customWidth="1"/>
    <col min="6" max="6" width="16.625" customWidth="1"/>
    <col min="7" max="7" width="15.375" customWidth="1"/>
  </cols>
  <sheetData>
    <row r="1" spans="1:7" ht="24" x14ac:dyDescent="0.55000000000000004">
      <c r="A1" s="343" t="s">
        <v>336</v>
      </c>
      <c r="B1" s="343"/>
      <c r="C1" s="343"/>
      <c r="D1" s="343"/>
      <c r="E1" s="343"/>
      <c r="F1" s="343"/>
      <c r="G1" s="343"/>
    </row>
    <row r="2" spans="1:7" ht="24" x14ac:dyDescent="0.55000000000000004">
      <c r="A2" s="343" t="s">
        <v>321</v>
      </c>
      <c r="B2" s="343"/>
      <c r="C2" s="343"/>
      <c r="D2" s="343"/>
      <c r="E2" s="343"/>
      <c r="F2" s="343"/>
      <c r="G2" s="343"/>
    </row>
    <row r="3" spans="1:7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</row>
    <row r="4" spans="1:7" ht="18.75" customHeight="1" x14ac:dyDescent="0.2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322</v>
      </c>
      <c r="F4" s="347" t="s">
        <v>323</v>
      </c>
      <c r="G4" s="350" t="s">
        <v>65</v>
      </c>
    </row>
    <row r="5" spans="1:7" ht="18.75" customHeight="1" x14ac:dyDescent="0.2">
      <c r="A5" s="358"/>
      <c r="B5" s="351"/>
      <c r="C5" s="348"/>
      <c r="D5" s="348"/>
      <c r="E5" s="348"/>
      <c r="F5" s="348"/>
      <c r="G5" s="351"/>
    </row>
    <row r="6" spans="1:7" ht="18.75" customHeight="1" x14ac:dyDescent="0.2">
      <c r="A6" s="359"/>
      <c r="B6" s="352"/>
      <c r="C6" s="349"/>
      <c r="D6" s="349"/>
      <c r="E6" s="349"/>
      <c r="F6" s="349"/>
      <c r="G6" s="352"/>
    </row>
    <row r="7" spans="1:7" ht="24" x14ac:dyDescent="0.55000000000000004">
      <c r="A7" s="193" t="s">
        <v>155</v>
      </c>
      <c r="B7" s="194"/>
      <c r="C7" s="170"/>
      <c r="D7" s="170"/>
      <c r="E7" s="170"/>
      <c r="F7" s="170"/>
      <c r="G7" s="170"/>
    </row>
    <row r="8" spans="1:7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f t="shared" ref="G8:G18" si="0">SUM(E8:F8)</f>
        <v>0</v>
      </c>
    </row>
    <row r="9" spans="1:7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f t="shared" si="0"/>
        <v>0</v>
      </c>
    </row>
    <row r="10" spans="1:7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f t="shared" si="0"/>
        <v>0</v>
      </c>
    </row>
    <row r="11" spans="1:7" ht="24" x14ac:dyDescent="0.55000000000000004">
      <c r="A11" s="196"/>
      <c r="B11" s="198" t="s">
        <v>158</v>
      </c>
      <c r="C11" s="173" t="s">
        <v>174</v>
      </c>
      <c r="D11" s="173">
        <v>0</v>
      </c>
      <c r="E11" s="173">
        <v>0</v>
      </c>
      <c r="F11" s="173">
        <v>0</v>
      </c>
      <c r="G11" s="173">
        <f t="shared" si="0"/>
        <v>0</v>
      </c>
    </row>
    <row r="12" spans="1:7" ht="24" x14ac:dyDescent="0.55000000000000004">
      <c r="A12" s="196"/>
      <c r="B12" s="198" t="s">
        <v>159</v>
      </c>
      <c r="C12" s="173" t="s">
        <v>174</v>
      </c>
      <c r="D12" s="173">
        <v>5000</v>
      </c>
      <c r="E12" s="173">
        <v>0</v>
      </c>
      <c r="F12" s="173">
        <v>0</v>
      </c>
      <c r="G12" s="173">
        <f t="shared" si="0"/>
        <v>0</v>
      </c>
    </row>
    <row r="13" spans="1:7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f t="shared" si="0"/>
        <v>0</v>
      </c>
    </row>
    <row r="14" spans="1:7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f t="shared" si="0"/>
        <v>0</v>
      </c>
    </row>
    <row r="15" spans="1:7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f t="shared" si="0"/>
        <v>0</v>
      </c>
    </row>
    <row r="16" spans="1:7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f t="shared" si="0"/>
        <v>0</v>
      </c>
    </row>
    <row r="17" spans="1:7" ht="24" x14ac:dyDescent="0.55000000000000004">
      <c r="A17" s="196" t="s">
        <v>241</v>
      </c>
      <c r="B17" s="198" t="s">
        <v>162</v>
      </c>
      <c r="C17" s="173" t="s">
        <v>174</v>
      </c>
      <c r="D17" s="173">
        <v>0</v>
      </c>
      <c r="E17" s="173">
        <v>0</v>
      </c>
      <c r="F17" s="173">
        <v>0</v>
      </c>
      <c r="G17" s="173">
        <f t="shared" si="0"/>
        <v>0</v>
      </c>
    </row>
    <row r="18" spans="1:7" ht="24" x14ac:dyDescent="0.55000000000000004">
      <c r="A18" s="200" t="s">
        <v>143</v>
      </c>
      <c r="B18" s="198" t="s">
        <v>143</v>
      </c>
      <c r="C18" s="173" t="s">
        <v>174</v>
      </c>
      <c r="D18" s="174">
        <v>0</v>
      </c>
      <c r="E18" s="173">
        <v>0</v>
      </c>
      <c r="F18" s="173">
        <v>0</v>
      </c>
      <c r="G18" s="173">
        <f t="shared" si="0"/>
        <v>0</v>
      </c>
    </row>
    <row r="19" spans="1:7" ht="24.75" thickBot="1" x14ac:dyDescent="0.6">
      <c r="A19" s="366" t="s">
        <v>65</v>
      </c>
      <c r="B19" s="367"/>
      <c r="C19" s="368"/>
      <c r="D19" s="176">
        <f>SUM(D8:D18)</f>
        <v>5000</v>
      </c>
      <c r="E19" s="176">
        <f t="shared" ref="E19:F19" si="1">SUM(E8:E18)</f>
        <v>0</v>
      </c>
      <c r="F19" s="176">
        <f t="shared" si="1"/>
        <v>0</v>
      </c>
      <c r="G19" s="176">
        <f>SUM(G8:G18)</f>
        <v>0</v>
      </c>
    </row>
    <row r="20" spans="1:7" ht="15" thickTop="1" x14ac:dyDescent="0.2"/>
  </sheetData>
  <mergeCells count="11">
    <mergeCell ref="G4:G6"/>
    <mergeCell ref="A19:C19"/>
    <mergeCell ref="A1:G1"/>
    <mergeCell ref="A2:G2"/>
    <mergeCell ref="A3:G3"/>
    <mergeCell ref="A4:A6"/>
    <mergeCell ref="B4:B6"/>
    <mergeCell ref="C4:C6"/>
    <mergeCell ref="D4:D6"/>
    <mergeCell ref="E4:E6"/>
    <mergeCell ref="F4:F6"/>
  </mergeCells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J26" sqref="J26"/>
    </sheetView>
  </sheetViews>
  <sheetFormatPr defaultRowHeight="17.25" x14ac:dyDescent="0.4"/>
  <cols>
    <col min="1" max="1" width="17" customWidth="1"/>
    <col min="2" max="2" width="18.375" customWidth="1"/>
    <col min="3" max="3" width="10.25" customWidth="1"/>
    <col min="4" max="4" width="17.25" customWidth="1"/>
    <col min="5" max="5" width="17.375" customWidth="1"/>
    <col min="6" max="6" width="16.625" customWidth="1"/>
    <col min="7" max="7" width="16" customWidth="1"/>
    <col min="8" max="9" width="15.375" customWidth="1"/>
    <col min="10" max="10" width="18.875" style="97" customWidth="1"/>
    <col min="11" max="11" width="13.25" style="97" customWidth="1"/>
  </cols>
  <sheetData>
    <row r="1" spans="1:12" ht="24" x14ac:dyDescent="0.55000000000000004">
      <c r="A1" s="343" t="s">
        <v>336</v>
      </c>
      <c r="B1" s="343"/>
      <c r="C1" s="343"/>
      <c r="D1" s="343"/>
      <c r="E1" s="343"/>
      <c r="F1" s="343"/>
      <c r="G1" s="343"/>
      <c r="H1" s="343"/>
      <c r="I1" s="249"/>
    </row>
    <row r="2" spans="1:12" ht="24" x14ac:dyDescent="0.55000000000000004">
      <c r="A2" s="343" t="s">
        <v>324</v>
      </c>
      <c r="B2" s="343"/>
      <c r="C2" s="343"/>
      <c r="D2" s="343"/>
      <c r="E2" s="343"/>
      <c r="F2" s="343"/>
      <c r="G2" s="343"/>
      <c r="H2" s="343"/>
      <c r="I2" s="249"/>
    </row>
    <row r="3" spans="1:12" ht="24" x14ac:dyDescent="0.55000000000000004">
      <c r="A3" s="369" t="str">
        <f>งบแสดงผลการดำเนินงานจ่ายรายรับ!A3</f>
        <v>ตั้งแต่วันที่  1  ตุลาคม 2560  ถึง 30  กันยายน  2561</v>
      </c>
      <c r="B3" s="369"/>
      <c r="C3" s="369"/>
      <c r="D3" s="369"/>
      <c r="E3" s="369"/>
      <c r="F3" s="369"/>
      <c r="G3" s="369"/>
      <c r="H3" s="369"/>
      <c r="I3" s="251"/>
    </row>
    <row r="4" spans="1:12" ht="18.75" customHeight="1" x14ac:dyDescent="0.4">
      <c r="A4" s="370" t="s">
        <v>236</v>
      </c>
      <c r="B4" s="351" t="s">
        <v>106</v>
      </c>
      <c r="C4" s="347" t="s">
        <v>79</v>
      </c>
      <c r="D4" s="347" t="s">
        <v>142</v>
      </c>
      <c r="E4" s="347" t="s">
        <v>325</v>
      </c>
      <c r="F4" s="347" t="s">
        <v>326</v>
      </c>
      <c r="G4" s="350" t="s">
        <v>327</v>
      </c>
      <c r="H4" s="350" t="s">
        <v>65</v>
      </c>
      <c r="I4" s="252"/>
    </row>
    <row r="5" spans="1:12" ht="18.75" customHeight="1" x14ac:dyDescent="0.4">
      <c r="A5" s="358"/>
      <c r="B5" s="351"/>
      <c r="C5" s="348"/>
      <c r="D5" s="348"/>
      <c r="E5" s="348"/>
      <c r="F5" s="348"/>
      <c r="G5" s="351"/>
      <c r="H5" s="351"/>
      <c r="I5" s="252"/>
    </row>
    <row r="6" spans="1:12" ht="18.75" customHeight="1" x14ac:dyDescent="0.4">
      <c r="A6" s="359"/>
      <c r="B6" s="352"/>
      <c r="C6" s="349"/>
      <c r="D6" s="349"/>
      <c r="E6" s="349"/>
      <c r="F6" s="349"/>
      <c r="G6" s="352"/>
      <c r="H6" s="352"/>
      <c r="I6" s="252"/>
    </row>
    <row r="7" spans="1:12" ht="24" x14ac:dyDescent="0.55000000000000004">
      <c r="A7" s="193" t="s">
        <v>155</v>
      </c>
      <c r="B7" s="194"/>
      <c r="C7" s="170"/>
      <c r="D7" s="170"/>
      <c r="E7" s="170"/>
      <c r="F7" s="170"/>
      <c r="G7" s="170"/>
      <c r="H7" s="170"/>
      <c r="I7" s="135"/>
      <c r="J7" s="126" t="s">
        <v>330</v>
      </c>
      <c r="K7" s="256">
        <f>งบกลาง!D7</f>
        <v>4882000</v>
      </c>
      <c r="L7" s="250">
        <f>K7-งบแสดงผลการดำเนินงานจ่ายรายรับ!B8</f>
        <v>0</v>
      </c>
    </row>
    <row r="8" spans="1:12" ht="24" x14ac:dyDescent="0.55000000000000004">
      <c r="A8" s="196" t="s">
        <v>237</v>
      </c>
      <c r="B8" s="197" t="s">
        <v>156</v>
      </c>
      <c r="C8" s="173" t="s">
        <v>174</v>
      </c>
      <c r="D8" s="173">
        <v>0</v>
      </c>
      <c r="E8" s="173">
        <v>0</v>
      </c>
      <c r="F8" s="173">
        <v>0</v>
      </c>
      <c r="G8" s="173">
        <v>0</v>
      </c>
      <c r="H8" s="173">
        <f>SUM(E8:G8)</f>
        <v>0</v>
      </c>
      <c r="I8" s="134"/>
      <c r="J8" s="254" t="s">
        <v>156</v>
      </c>
      <c r="K8" s="256">
        <f>บริหารงานทั่วไป!D8+รักษาความสงบภายใน!D8+การศึกษา!D8+สาธารณสุข!D8+สังคมสงเคราะห์!D8+เคหะและชุมชน!D8+สร้างความเข้มแข็งของชุมชน!D8+การศาสนาวัฒนธรรม!D8+อุตสาหกรรม!D8+การเกษตร!D8+การพาณิชย์!D8</f>
        <v>2624640</v>
      </c>
      <c r="L8" s="250">
        <f>K8-งบแสดงผลการดำเนินงานจ่ายรายรับ!B9</f>
        <v>0</v>
      </c>
    </row>
    <row r="9" spans="1:12" ht="24" x14ac:dyDescent="0.55000000000000004">
      <c r="A9" s="196"/>
      <c r="B9" s="197" t="s">
        <v>185</v>
      </c>
      <c r="C9" s="173" t="s">
        <v>174</v>
      </c>
      <c r="D9" s="173">
        <v>0</v>
      </c>
      <c r="E9" s="173">
        <v>0</v>
      </c>
      <c r="F9" s="173">
        <v>0</v>
      </c>
      <c r="G9" s="173">
        <v>0</v>
      </c>
      <c r="H9" s="173">
        <f t="shared" ref="H9:H18" si="0">SUM(E9:G9)</f>
        <v>0</v>
      </c>
      <c r="I9" s="134"/>
      <c r="J9" s="254" t="s">
        <v>185</v>
      </c>
      <c r="K9" s="256">
        <f>บริหารงานทั่วไป!D9+รักษาความสงบภายใน!D9+การศึกษา!D9+สาธารณสุข!D9+สังคมสงเคราะห์!D9+เคหะและชุมชน!D9+สร้างความเข้มแข็งของชุมชน!D9+การศาสนาวัฒนธรรม!D9+อุตสาหกรรม!D9+การเกษตร!D9+การพาณิชย์!D9</f>
        <v>9153460</v>
      </c>
      <c r="L9" s="250">
        <f>K9-งบแสดงผลการดำเนินงานจ่ายรายรับ!B10</f>
        <v>0</v>
      </c>
    </row>
    <row r="10" spans="1:12" ht="24" x14ac:dyDescent="0.55000000000000004">
      <c r="A10" s="196" t="s">
        <v>238</v>
      </c>
      <c r="B10" s="198" t="s">
        <v>157</v>
      </c>
      <c r="C10" s="173" t="s">
        <v>174</v>
      </c>
      <c r="D10" s="173">
        <v>0</v>
      </c>
      <c r="E10" s="173">
        <v>0</v>
      </c>
      <c r="F10" s="173">
        <v>0</v>
      </c>
      <c r="G10" s="173">
        <v>0</v>
      </c>
      <c r="H10" s="173">
        <f t="shared" si="0"/>
        <v>0</v>
      </c>
      <c r="I10" s="134"/>
      <c r="J10" s="255" t="s">
        <v>157</v>
      </c>
      <c r="K10" s="256">
        <f>บริหารงานทั่วไป!D10+รักษาความสงบภายใน!D10+การศึกษา!D10+สาธารณสุข!D10+สังคมสงเคราะห์!D10+เคหะและชุมชน!D10+สร้างความเข้มแข็งของชุมชน!D10+การศาสนาวัฒนธรรม!D10+อุตสาหกรรม!D10+การเกษตร!D10+การพาณิชย์!D10</f>
        <v>732200</v>
      </c>
      <c r="L10" s="250">
        <f>K10-งบแสดงผลการดำเนินงานจ่ายรายรับ!B11</f>
        <v>0</v>
      </c>
    </row>
    <row r="11" spans="1:12" ht="24" x14ac:dyDescent="0.55000000000000004">
      <c r="A11" s="196"/>
      <c r="B11" s="198" t="s">
        <v>158</v>
      </c>
      <c r="C11" s="173" t="s">
        <v>174</v>
      </c>
      <c r="D11" s="173">
        <v>20000</v>
      </c>
      <c r="E11" s="173">
        <v>0</v>
      </c>
      <c r="F11" s="173">
        <v>0</v>
      </c>
      <c r="G11" s="173">
        <v>0</v>
      </c>
      <c r="H11" s="173">
        <f t="shared" si="0"/>
        <v>0</v>
      </c>
      <c r="I11" s="134"/>
      <c r="J11" s="255" t="s">
        <v>158</v>
      </c>
      <c r="K11" s="256">
        <f>บริหารงานทั่วไป!D11+รักษาความสงบภายใน!D11+การศึกษา!D11+สาธารณสุข!D11+สังคมสงเคราะห์!D11+เคหะและชุมชน!D11+สร้างความเข้มแข็งของชุมชน!D11+การศาสนาวัฒนธรรม!D11+อุตสาหกรรม!D11+การเกษตร!D11+การพาณิชย์!D11</f>
        <v>4798200</v>
      </c>
      <c r="L11" s="250">
        <f>K11-งบแสดงผลการดำเนินงานจ่ายรายรับ!B12</f>
        <v>0</v>
      </c>
    </row>
    <row r="12" spans="1:12" ht="24" x14ac:dyDescent="0.55000000000000004">
      <c r="A12" s="196"/>
      <c r="B12" s="198" t="s">
        <v>159</v>
      </c>
      <c r="C12" s="173" t="s">
        <v>174</v>
      </c>
      <c r="D12" s="173">
        <v>0</v>
      </c>
      <c r="E12" s="173">
        <v>0</v>
      </c>
      <c r="F12" s="173">
        <v>0</v>
      </c>
      <c r="G12" s="173">
        <v>0</v>
      </c>
      <c r="H12" s="173">
        <f t="shared" si="0"/>
        <v>0</v>
      </c>
      <c r="I12" s="134"/>
      <c r="J12" s="255" t="s">
        <v>159</v>
      </c>
      <c r="K12" s="256">
        <f>บริหารงานทั่วไป!D12+รักษาความสงบภายใน!D12+การศึกษา!D12+สาธารณสุข!D12+สังคมสงเคราะห์!D12+เคหะและชุมชน!D12+สร้างความเข้มแข็งของชุมชน!D12+การศาสนาวัฒนธรรม!D12+อุตสาหกรรม!D12+การเกษตร!D12+การพาณิชย์!D12</f>
        <v>1540900</v>
      </c>
      <c r="L12" s="250">
        <f>K12-งบแสดงผลการดำเนินงานจ่ายรายรับ!B13</f>
        <v>0</v>
      </c>
    </row>
    <row r="13" spans="1:12" ht="24" x14ac:dyDescent="0.55000000000000004">
      <c r="A13" s="196"/>
      <c r="B13" s="198" t="s">
        <v>160</v>
      </c>
      <c r="C13" s="173" t="s">
        <v>174</v>
      </c>
      <c r="D13" s="173">
        <v>0</v>
      </c>
      <c r="E13" s="173">
        <v>0</v>
      </c>
      <c r="F13" s="173">
        <v>0</v>
      </c>
      <c r="G13" s="173">
        <v>0</v>
      </c>
      <c r="H13" s="173">
        <f t="shared" si="0"/>
        <v>0</v>
      </c>
      <c r="I13" s="134"/>
      <c r="J13" s="255" t="s">
        <v>160</v>
      </c>
      <c r="K13" s="256">
        <f>บริหารงานทั่วไป!D13+รักษาความสงบภายใน!D13+การศึกษา!D13+สาธารณสุข!D13+สังคมสงเคราะห์!D13+เคหะและชุมชน!D13+สร้างความเข้มแข็งของชุมชน!D13+การศาสนาวัฒนธรรม!D13+อุตสาหกรรม!D13+การเกษตร!D13+การพาณิชย์!D13</f>
        <v>356000</v>
      </c>
      <c r="L13" s="250">
        <f>K13-งบแสดงผลการดำเนินงานจ่ายรายรับ!B14</f>
        <v>0</v>
      </c>
    </row>
    <row r="14" spans="1:12" ht="24" x14ac:dyDescent="0.55000000000000004">
      <c r="A14" s="196" t="s">
        <v>239</v>
      </c>
      <c r="B14" s="198" t="s">
        <v>218</v>
      </c>
      <c r="C14" s="173" t="s">
        <v>174</v>
      </c>
      <c r="D14" s="173">
        <v>0</v>
      </c>
      <c r="E14" s="173">
        <v>0</v>
      </c>
      <c r="F14" s="173">
        <v>0</v>
      </c>
      <c r="G14" s="173">
        <v>0</v>
      </c>
      <c r="H14" s="173">
        <f t="shared" si="0"/>
        <v>0</v>
      </c>
      <c r="I14" s="134"/>
      <c r="J14" s="255" t="s">
        <v>218</v>
      </c>
      <c r="K14" s="256">
        <f>บริหารงานทั่วไป!D14+รักษาความสงบภายใน!D14+การศึกษา!D14+สาธารณสุข!D14+สังคมสงเคราะห์!D14+เคหะและชุมชน!D14+สร้างความเข้มแข็งของชุมชน!D14+การศาสนาวัฒนธรรม!D14+อุตสาหกรรม!D14+การเกษตร!D14+การพาณิชย์!D14</f>
        <v>944600</v>
      </c>
      <c r="L14" s="250">
        <f>K14-งบแสดงผลการดำเนินงานจ่ายรายรับ!B15</f>
        <v>0</v>
      </c>
    </row>
    <row r="15" spans="1:12" ht="24" x14ac:dyDescent="0.55000000000000004">
      <c r="A15" s="196"/>
      <c r="B15" s="198" t="s">
        <v>219</v>
      </c>
      <c r="C15" s="173" t="s">
        <v>174</v>
      </c>
      <c r="D15" s="173">
        <v>0</v>
      </c>
      <c r="E15" s="173">
        <v>0</v>
      </c>
      <c r="F15" s="173">
        <v>0</v>
      </c>
      <c r="G15" s="173">
        <v>0</v>
      </c>
      <c r="H15" s="173">
        <f t="shared" si="0"/>
        <v>0</v>
      </c>
      <c r="I15" s="134"/>
      <c r="J15" s="255" t="s">
        <v>219</v>
      </c>
      <c r="K15" s="256">
        <f>บริหารงานทั่วไป!D15+รักษาความสงบภายใน!D15+การศึกษา!D15+สาธารณสุข!D15+สังคมสงเคราะห์!D15+เคหะและชุมชน!D15+สร้างความเข้มแข็งของชุมชน!D15+การศาสนาวัฒนธรรม!D15+อุตสาหกรรม!D15+การเกษตร!D15+การพาณิชย์!D15</f>
        <v>4331000</v>
      </c>
      <c r="L15" s="250">
        <f>K15-งบแสดงผลการดำเนินงานจ่ายรายรับ!B16</f>
        <v>0</v>
      </c>
    </row>
    <row r="16" spans="1:12" ht="24" x14ac:dyDescent="0.55000000000000004">
      <c r="A16" s="196" t="s">
        <v>240</v>
      </c>
      <c r="B16" s="198" t="s">
        <v>161</v>
      </c>
      <c r="C16" s="173" t="s">
        <v>174</v>
      </c>
      <c r="D16" s="173">
        <v>0</v>
      </c>
      <c r="E16" s="173">
        <v>0</v>
      </c>
      <c r="F16" s="173">
        <v>0</v>
      </c>
      <c r="G16" s="173">
        <v>0</v>
      </c>
      <c r="H16" s="173">
        <f t="shared" si="0"/>
        <v>0</v>
      </c>
      <c r="I16" s="134"/>
      <c r="J16" s="255" t="s">
        <v>161</v>
      </c>
      <c r="K16" s="256">
        <f>บริหารงานทั่วไป!D16+รักษาความสงบภายใน!D16+การศึกษา!D16+สาธารณสุข!D16+สังคมสงเคราะห์!D16+เคหะและชุมชน!D16+สร้างความเข้มแข็งของชุมชน!D16+การศาสนาวัฒนธรรม!D16+อุตสาหกรรม!D16+การเกษตร!D16+การพาณิชย์!D16</f>
        <v>20000</v>
      </c>
      <c r="L16" s="250">
        <f>K16-งบแสดงผลการดำเนินงานจ่ายรายรับ!B17</f>
        <v>0</v>
      </c>
    </row>
    <row r="17" spans="1:12" ht="24" x14ac:dyDescent="0.55000000000000004">
      <c r="A17" s="196" t="s">
        <v>241</v>
      </c>
      <c r="B17" s="198" t="s">
        <v>162</v>
      </c>
      <c r="C17" s="173" t="s">
        <v>174</v>
      </c>
      <c r="D17" s="173">
        <v>0</v>
      </c>
      <c r="E17" s="173">
        <v>0</v>
      </c>
      <c r="F17" s="173">
        <v>0</v>
      </c>
      <c r="G17" s="173">
        <v>0</v>
      </c>
      <c r="H17" s="173">
        <f t="shared" si="0"/>
        <v>0</v>
      </c>
      <c r="I17" s="134"/>
      <c r="J17" s="255" t="s">
        <v>162</v>
      </c>
      <c r="K17" s="256">
        <f>บริหารงานทั่วไป!D17+รักษาความสงบภายใน!D17+การศึกษา!D17+สาธารณสุข!D17+สังคมสงเคราะห์!D17+เคหะและชุมชน!D17+สร้างความเข้มแข็งของชุมชน!D17+การศาสนาวัฒนธรรม!D17+อุตสาหกรรม!D17+การเกษตร!D17+การพาณิชย์!D17</f>
        <v>1127000</v>
      </c>
      <c r="L17" s="250">
        <f>K17-งบแสดงผลการดำเนินงานจ่ายรายรับ!B18</f>
        <v>0</v>
      </c>
    </row>
    <row r="18" spans="1:12" ht="24" x14ac:dyDescent="0.55000000000000004">
      <c r="A18" s="200" t="s">
        <v>143</v>
      </c>
      <c r="B18" s="198" t="s">
        <v>143</v>
      </c>
      <c r="C18" s="173" t="s">
        <v>174</v>
      </c>
      <c r="D18" s="174">
        <v>0</v>
      </c>
      <c r="E18" s="173">
        <v>0</v>
      </c>
      <c r="F18" s="173">
        <v>0</v>
      </c>
      <c r="G18" s="173">
        <v>0</v>
      </c>
      <c r="H18" s="173">
        <f t="shared" si="0"/>
        <v>0</v>
      </c>
      <c r="I18" s="135"/>
      <c r="K18" s="253">
        <f>SUM(K7:K17)</f>
        <v>30510000</v>
      </c>
    </row>
    <row r="19" spans="1:12" ht="24.75" thickBot="1" x14ac:dyDescent="0.6">
      <c r="A19" s="366" t="s">
        <v>65</v>
      </c>
      <c r="B19" s="367"/>
      <c r="C19" s="368"/>
      <c r="D19" s="176">
        <f>SUM(D8:D18)</f>
        <v>20000</v>
      </c>
      <c r="E19" s="176">
        <f t="shared" ref="E19:G19" si="1">SUM(E8:E18)</f>
        <v>0</v>
      </c>
      <c r="F19" s="176">
        <f t="shared" si="1"/>
        <v>0</v>
      </c>
      <c r="G19" s="176">
        <f t="shared" si="1"/>
        <v>0</v>
      </c>
      <c r="H19" s="176">
        <f>SUM(H8:H18)</f>
        <v>0</v>
      </c>
      <c r="I19" s="182" t="s">
        <v>329</v>
      </c>
      <c r="J19" s="253">
        <f>งบกลาง!F19+บริหารงานทั่วไป!H18+รักษาความสงบภายใน!H18+การศึกษา!I18+สาธารณสุข!I18+สังคมสงเคราะห์!G18+เคหะและชุมชน!J18+สร้างความเข้มแข็งของชุมชน!G18+การศาสนาวัฒนธรรม!I18+อุตสาหกรรม!G18+การเกษตร!G19+การพาณิชย์!H19</f>
        <v>24866831.539999999</v>
      </c>
      <c r="K19" s="253">
        <f>J19-รายงานรายจ่ายตามแผนงานรวม!O21</f>
        <v>0</v>
      </c>
    </row>
    <row r="20" spans="1:12" ht="18" thickTop="1" x14ac:dyDescent="0.4"/>
    <row r="22" spans="1:12" x14ac:dyDescent="0.4">
      <c r="B22" s="371" t="s">
        <v>328</v>
      </c>
      <c r="C22" s="371"/>
      <c r="D22" s="250">
        <f>งบกลาง!D19+บริหารงานทั่วไป!D18+รักษาความสงบภายใน!D18+การศึกษา!D18+สาธารณสุข!D18+สังคมสงเคราะห์!D18+เคหะและชุมชน!D18+สร้างความเข้มแข็งของชุมชน!D18+การศาสนาวัฒนธรรม!D18+อุตสาหกรรม!D18+การเกษตร!D19+การพาณิชย์!D19</f>
        <v>30510000</v>
      </c>
    </row>
  </sheetData>
  <mergeCells count="13">
    <mergeCell ref="B22:C22"/>
    <mergeCell ref="H4:H6"/>
    <mergeCell ref="A19:C19"/>
    <mergeCell ref="A1:H1"/>
    <mergeCell ref="A2:H2"/>
    <mergeCell ref="A3:H3"/>
    <mergeCell ref="A4:A6"/>
    <mergeCell ref="B4:B6"/>
    <mergeCell ref="C4:C6"/>
    <mergeCell ref="D4:D6"/>
    <mergeCell ref="E4:E6"/>
    <mergeCell ref="F4:F6"/>
    <mergeCell ref="G4:G6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4"/>
  <sheetViews>
    <sheetView topLeftCell="A10" zoomScaleNormal="100" workbookViewId="0">
      <selection sqref="A1:J34"/>
    </sheetView>
  </sheetViews>
  <sheetFormatPr defaultColWidth="9" defaultRowHeight="24" x14ac:dyDescent="0.55000000000000004"/>
  <cols>
    <col min="1" max="8" width="9" style="1"/>
    <col min="9" max="9" width="11.875" style="1" customWidth="1"/>
    <col min="10" max="10" width="10.75" style="1" customWidth="1"/>
    <col min="11" max="16384" width="9" style="1"/>
  </cols>
  <sheetData>
    <row r="1" spans="1:8" x14ac:dyDescent="0.55000000000000004">
      <c r="A1" s="3" t="s">
        <v>393</v>
      </c>
      <c r="B1" s="3"/>
      <c r="C1" s="3"/>
      <c r="D1" s="3"/>
      <c r="E1" s="3"/>
      <c r="F1" s="3"/>
      <c r="G1" s="3"/>
      <c r="H1" s="3"/>
    </row>
    <row r="2" spans="1:8" x14ac:dyDescent="0.55000000000000004">
      <c r="A2" s="3" t="s">
        <v>394</v>
      </c>
      <c r="B2" s="3"/>
      <c r="C2" s="3"/>
      <c r="D2" s="3"/>
      <c r="E2" s="3"/>
      <c r="F2" s="3"/>
      <c r="G2" s="3"/>
      <c r="H2" s="3"/>
    </row>
    <row r="3" spans="1:8" x14ac:dyDescent="0.55000000000000004">
      <c r="A3" s="3" t="s">
        <v>395</v>
      </c>
      <c r="B3" s="3"/>
      <c r="C3" s="3"/>
      <c r="D3" s="3"/>
      <c r="E3" s="3"/>
      <c r="F3" s="3"/>
      <c r="G3" s="3"/>
      <c r="H3" s="3"/>
    </row>
    <row r="4" spans="1:8" x14ac:dyDescent="0.55000000000000004">
      <c r="A4" s="3" t="s">
        <v>46</v>
      </c>
    </row>
    <row r="5" spans="1:8" x14ac:dyDescent="0.55000000000000004">
      <c r="B5" s="1" t="s">
        <v>373</v>
      </c>
    </row>
    <row r="6" spans="1:8" x14ac:dyDescent="0.55000000000000004">
      <c r="B6" s="1" t="s">
        <v>374</v>
      </c>
    </row>
    <row r="7" spans="1:8" x14ac:dyDescent="0.55000000000000004">
      <c r="B7" s="1" t="s">
        <v>375</v>
      </c>
    </row>
    <row r="8" spans="1:8" x14ac:dyDescent="0.55000000000000004">
      <c r="B8" s="1" t="s">
        <v>376</v>
      </c>
    </row>
    <row r="9" spans="1:8" x14ac:dyDescent="0.55000000000000004">
      <c r="B9" s="1" t="s">
        <v>377</v>
      </c>
    </row>
    <row r="10" spans="1:8" x14ac:dyDescent="0.55000000000000004">
      <c r="B10" s="1" t="s">
        <v>378</v>
      </c>
    </row>
    <row r="11" spans="1:8" x14ac:dyDescent="0.55000000000000004">
      <c r="B11" s="1" t="s">
        <v>379</v>
      </c>
    </row>
    <row r="12" spans="1:8" x14ac:dyDescent="0.55000000000000004">
      <c r="B12" s="1" t="s">
        <v>380</v>
      </c>
    </row>
    <row r="13" spans="1:8" x14ac:dyDescent="0.55000000000000004">
      <c r="B13" s="1" t="s">
        <v>381</v>
      </c>
    </row>
    <row r="14" spans="1:8" x14ac:dyDescent="0.55000000000000004">
      <c r="C14" s="1" t="s">
        <v>382</v>
      </c>
    </row>
    <row r="15" spans="1:8" x14ac:dyDescent="0.55000000000000004">
      <c r="B15" s="1" t="s">
        <v>383</v>
      </c>
    </row>
    <row r="16" spans="1:8" x14ac:dyDescent="0.55000000000000004">
      <c r="B16" s="1" t="s">
        <v>384</v>
      </c>
    </row>
    <row r="17" spans="1:6" x14ac:dyDescent="0.55000000000000004">
      <c r="B17" s="1" t="s">
        <v>385</v>
      </c>
    </row>
    <row r="18" spans="1:6" x14ac:dyDescent="0.55000000000000004">
      <c r="C18" s="1" t="s">
        <v>396</v>
      </c>
    </row>
    <row r="19" spans="1:6" x14ac:dyDescent="0.55000000000000004">
      <c r="C19" s="1" t="s">
        <v>397</v>
      </c>
    </row>
    <row r="20" spans="1:6" x14ac:dyDescent="0.55000000000000004">
      <c r="C20" s="1" t="s">
        <v>386</v>
      </c>
    </row>
    <row r="21" spans="1:6" x14ac:dyDescent="0.55000000000000004">
      <c r="C21" s="1" t="s">
        <v>387</v>
      </c>
    </row>
    <row r="22" spans="1:6" x14ac:dyDescent="0.55000000000000004">
      <c r="B22" s="1" t="s">
        <v>388</v>
      </c>
    </row>
    <row r="23" spans="1:6" x14ac:dyDescent="0.55000000000000004">
      <c r="C23" s="1" t="s">
        <v>389</v>
      </c>
    </row>
    <row r="24" spans="1:6" x14ac:dyDescent="0.55000000000000004">
      <c r="C24" s="1" t="s">
        <v>390</v>
      </c>
    </row>
    <row r="25" spans="1:6" x14ac:dyDescent="0.55000000000000004">
      <c r="C25" s="1" t="s">
        <v>391</v>
      </c>
      <c r="F25" s="1" t="s">
        <v>392</v>
      </c>
    </row>
    <row r="28" spans="1:6" x14ac:dyDescent="0.55000000000000004">
      <c r="A28" s="3" t="s">
        <v>47</v>
      </c>
    </row>
    <row r="29" spans="1:6" x14ac:dyDescent="0.55000000000000004">
      <c r="B29" s="3" t="s">
        <v>48</v>
      </c>
    </row>
    <row r="30" spans="1:6" x14ac:dyDescent="0.55000000000000004">
      <c r="A30" s="118"/>
      <c r="B30" s="118" t="s">
        <v>333</v>
      </c>
      <c r="C30" s="118"/>
    </row>
    <row r="31" spans="1:6" x14ac:dyDescent="0.55000000000000004">
      <c r="A31" s="118" t="s">
        <v>335</v>
      </c>
      <c r="B31" s="118"/>
      <c r="C31" s="118"/>
    </row>
    <row r="32" spans="1:6" x14ac:dyDescent="0.55000000000000004">
      <c r="A32" s="118" t="s">
        <v>334</v>
      </c>
      <c r="B32" s="118"/>
      <c r="C32" s="118"/>
    </row>
    <row r="34" spans="2:2" x14ac:dyDescent="0.55000000000000004">
      <c r="B34" s="3" t="s">
        <v>192</v>
      </c>
    </row>
  </sheetData>
  <pageMargins left="0.55118110236220474" right="0.51181102362204722" top="0.74803149606299213" bottom="0.55118110236220474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8"/>
  <sheetViews>
    <sheetView topLeftCell="A22" zoomScaleNormal="100" workbookViewId="0">
      <selection sqref="A1:F36"/>
    </sheetView>
  </sheetViews>
  <sheetFormatPr defaultColWidth="9" defaultRowHeight="24" x14ac:dyDescent="0.55000000000000004"/>
  <cols>
    <col min="1" max="1" width="25.625" style="1" customWidth="1"/>
    <col min="2" max="2" width="14.375" style="1" customWidth="1"/>
    <col min="3" max="3" width="14.625" style="1" customWidth="1"/>
    <col min="4" max="4" width="18.375" style="1" customWidth="1"/>
    <col min="5" max="5" width="14.375" style="1" customWidth="1"/>
    <col min="6" max="6" width="14.875" style="1" customWidth="1"/>
    <col min="7" max="7" width="13.875" style="1" customWidth="1"/>
    <col min="8" max="16384" width="9" style="1"/>
  </cols>
  <sheetData>
    <row r="1" spans="1:6" x14ac:dyDescent="0.55000000000000004">
      <c r="A1" s="290" t="s">
        <v>336</v>
      </c>
      <c r="B1" s="290"/>
      <c r="C1" s="290"/>
      <c r="D1" s="290"/>
      <c r="E1" s="290"/>
      <c r="F1" s="290"/>
    </row>
    <row r="2" spans="1:6" x14ac:dyDescent="0.55000000000000004">
      <c r="A2" s="290" t="s">
        <v>44</v>
      </c>
      <c r="B2" s="290"/>
      <c r="C2" s="290"/>
      <c r="D2" s="290"/>
      <c r="E2" s="290"/>
      <c r="F2" s="290"/>
    </row>
    <row r="3" spans="1:6" x14ac:dyDescent="0.55000000000000004">
      <c r="A3" s="290" t="s">
        <v>45</v>
      </c>
      <c r="B3" s="290"/>
      <c r="C3" s="290"/>
      <c r="D3" s="290"/>
      <c r="E3" s="290"/>
      <c r="F3" s="290"/>
    </row>
    <row r="4" spans="1:6" ht="4.5" customHeight="1" x14ac:dyDescent="0.55000000000000004">
      <c r="A4" s="3"/>
      <c r="B4" s="3"/>
      <c r="C4" s="3"/>
      <c r="D4" s="3"/>
      <c r="E4" s="3"/>
      <c r="F4" s="3"/>
    </row>
    <row r="5" spans="1:6" x14ac:dyDescent="0.55000000000000004">
      <c r="A5" s="3" t="s">
        <v>49</v>
      </c>
      <c r="B5" s="3"/>
      <c r="C5" s="3"/>
      <c r="D5" s="3"/>
      <c r="E5" s="3"/>
      <c r="F5" s="3"/>
    </row>
    <row r="6" spans="1:6" x14ac:dyDescent="0.55000000000000004">
      <c r="A6" s="294" t="s">
        <v>50</v>
      </c>
      <c r="B6" s="293" t="s">
        <v>51</v>
      </c>
      <c r="C6" s="293"/>
      <c r="D6" s="292" t="s">
        <v>52</v>
      </c>
      <c r="E6" s="292"/>
      <c r="F6" s="292"/>
    </row>
    <row r="7" spans="1:6" x14ac:dyDescent="0.55000000000000004">
      <c r="A7" s="295"/>
      <c r="B7" s="293"/>
      <c r="C7" s="293"/>
      <c r="D7" s="43" t="s">
        <v>53</v>
      </c>
      <c r="E7" s="292" t="s">
        <v>55</v>
      </c>
      <c r="F7" s="292"/>
    </row>
    <row r="8" spans="1:6" x14ac:dyDescent="0.55000000000000004">
      <c r="A8" s="49"/>
      <c r="B8" s="43">
        <v>2561</v>
      </c>
      <c r="C8" s="43">
        <v>2560</v>
      </c>
      <c r="D8" s="50"/>
      <c r="E8" s="43">
        <v>2561</v>
      </c>
      <c r="F8" s="43">
        <v>2560</v>
      </c>
    </row>
    <row r="9" spans="1:6" x14ac:dyDescent="0.55000000000000004">
      <c r="A9" s="21" t="s">
        <v>56</v>
      </c>
      <c r="B9" s="51"/>
      <c r="C9" s="47"/>
      <c r="E9" s="51"/>
      <c r="F9" s="51"/>
    </row>
    <row r="10" spans="1:6" x14ac:dyDescent="0.55000000000000004">
      <c r="A10" s="52" t="s">
        <v>57</v>
      </c>
      <c r="B10" s="47">
        <v>0</v>
      </c>
      <c r="C10" s="47">
        <v>0</v>
      </c>
      <c r="D10" s="1" t="s">
        <v>62</v>
      </c>
      <c r="E10" s="47">
        <v>6641676.75</v>
      </c>
      <c r="F10" s="47">
        <v>6641676.75</v>
      </c>
    </row>
    <row r="11" spans="1:6" x14ac:dyDescent="0.55000000000000004">
      <c r="A11" s="52" t="s">
        <v>58</v>
      </c>
      <c r="B11" s="47">
        <v>8962800</v>
      </c>
      <c r="C11" s="47">
        <v>8498800</v>
      </c>
      <c r="D11" s="1" t="s">
        <v>40</v>
      </c>
      <c r="E11" s="47">
        <v>1675100</v>
      </c>
      <c r="F11" s="47">
        <v>1675100</v>
      </c>
    </row>
    <row r="12" spans="1:6" x14ac:dyDescent="0.55000000000000004">
      <c r="A12" s="53"/>
      <c r="B12" s="47"/>
      <c r="C12" s="47"/>
      <c r="D12" s="1" t="s">
        <v>41</v>
      </c>
      <c r="E12" s="47">
        <v>0</v>
      </c>
      <c r="F12" s="47">
        <v>0</v>
      </c>
    </row>
    <row r="13" spans="1:6" x14ac:dyDescent="0.55000000000000004">
      <c r="A13" s="53"/>
      <c r="B13" s="47"/>
      <c r="C13" s="47"/>
      <c r="D13" s="1" t="s">
        <v>63</v>
      </c>
      <c r="E13" s="47">
        <v>0</v>
      </c>
      <c r="F13" s="47">
        <v>0</v>
      </c>
    </row>
    <row r="14" spans="1:6" x14ac:dyDescent="0.55000000000000004">
      <c r="A14" s="21" t="s">
        <v>59</v>
      </c>
      <c r="B14" s="47"/>
      <c r="C14" s="47"/>
      <c r="D14" s="1" t="s">
        <v>64</v>
      </c>
      <c r="E14" s="47">
        <v>31807.55</v>
      </c>
      <c r="F14" s="47">
        <v>31807.55</v>
      </c>
    </row>
    <row r="15" spans="1:6" x14ac:dyDescent="0.55000000000000004">
      <c r="A15" s="54" t="s">
        <v>60</v>
      </c>
      <c r="B15" s="47">
        <v>1476866.3</v>
      </c>
      <c r="C15" s="47">
        <v>1364866.3</v>
      </c>
      <c r="D15" s="1" t="s">
        <v>398</v>
      </c>
      <c r="E15" s="47">
        <v>5230160</v>
      </c>
      <c r="F15" s="47">
        <v>4614160</v>
      </c>
    </row>
    <row r="16" spans="1:6" x14ac:dyDescent="0.55000000000000004">
      <c r="A16" s="54" t="s">
        <v>61</v>
      </c>
      <c r="B16" s="47">
        <v>124450</v>
      </c>
      <c r="C16" s="47">
        <v>124450</v>
      </c>
      <c r="D16" s="1" t="s">
        <v>220</v>
      </c>
      <c r="E16" s="47">
        <v>1615000</v>
      </c>
      <c r="F16" s="47">
        <v>1615000</v>
      </c>
    </row>
    <row r="17" spans="1:8" x14ac:dyDescent="0.55000000000000004">
      <c r="A17" s="257" t="s">
        <v>193</v>
      </c>
      <c r="B17" s="47">
        <v>1963400</v>
      </c>
      <c r="C17" s="47">
        <v>1963400</v>
      </c>
      <c r="D17" s="1" t="s">
        <v>399</v>
      </c>
      <c r="E17" s="47">
        <v>36700</v>
      </c>
      <c r="F17" s="47">
        <v>36700</v>
      </c>
    </row>
    <row r="18" spans="1:8" x14ac:dyDescent="0.55000000000000004">
      <c r="A18" s="54" t="s">
        <v>194</v>
      </c>
      <c r="B18" s="47">
        <v>144000</v>
      </c>
      <c r="C18" s="47">
        <v>144000</v>
      </c>
      <c r="E18" s="47"/>
      <c r="F18" s="47"/>
    </row>
    <row r="19" spans="1:8" x14ac:dyDescent="0.55000000000000004">
      <c r="A19" s="54" t="s">
        <v>195</v>
      </c>
      <c r="B19" s="47">
        <v>10550</v>
      </c>
      <c r="C19" s="47">
        <v>10550</v>
      </c>
      <c r="E19" s="47"/>
      <c r="F19" s="47"/>
    </row>
    <row r="20" spans="1:8" x14ac:dyDescent="0.55000000000000004">
      <c r="A20" s="54" t="s">
        <v>196</v>
      </c>
      <c r="B20" s="47">
        <v>590520</v>
      </c>
      <c r="C20" s="47">
        <v>590520</v>
      </c>
      <c r="E20" s="47"/>
      <c r="F20" s="47"/>
    </row>
    <row r="21" spans="1:8" x14ac:dyDescent="0.55000000000000004">
      <c r="A21" s="120" t="s">
        <v>197</v>
      </c>
      <c r="B21" s="47">
        <v>232050</v>
      </c>
      <c r="C21" s="47">
        <v>232050</v>
      </c>
      <c r="E21" s="47"/>
      <c r="F21" s="47"/>
    </row>
    <row r="22" spans="1:8" x14ac:dyDescent="0.55000000000000004">
      <c r="A22" s="119" t="s">
        <v>198</v>
      </c>
      <c r="B22" s="47">
        <v>71000</v>
      </c>
      <c r="C22" s="47">
        <v>71000</v>
      </c>
      <c r="E22" s="47"/>
      <c r="F22" s="47"/>
    </row>
    <row r="23" spans="1:8" x14ac:dyDescent="0.55000000000000004">
      <c r="A23" s="54" t="s">
        <v>199</v>
      </c>
      <c r="B23" s="47">
        <v>76330</v>
      </c>
      <c r="C23" s="47">
        <v>76330</v>
      </c>
      <c r="D23" s="55"/>
      <c r="E23" s="47"/>
      <c r="F23" s="47"/>
    </row>
    <row r="24" spans="1:8" x14ac:dyDescent="0.55000000000000004">
      <c r="A24" s="54" t="s">
        <v>200</v>
      </c>
      <c r="B24" s="47">
        <v>53750</v>
      </c>
      <c r="C24" s="47">
        <v>53750</v>
      </c>
      <c r="D24" s="55"/>
      <c r="E24" s="47"/>
      <c r="F24" s="47"/>
    </row>
    <row r="25" spans="1:8" x14ac:dyDescent="0.55000000000000004">
      <c r="A25" s="54" t="s">
        <v>201</v>
      </c>
      <c r="B25" s="47">
        <v>21200</v>
      </c>
      <c r="C25" s="47">
        <v>21200</v>
      </c>
      <c r="D25" s="55"/>
      <c r="E25" s="47"/>
      <c r="F25" s="47"/>
    </row>
    <row r="26" spans="1:8" x14ac:dyDescent="0.55000000000000004">
      <c r="A26" s="54" t="s">
        <v>202</v>
      </c>
      <c r="B26" s="47">
        <v>347650</v>
      </c>
      <c r="C26" s="47">
        <v>347650</v>
      </c>
      <c r="D26" s="55"/>
      <c r="E26" s="47"/>
      <c r="F26" s="47"/>
    </row>
    <row r="27" spans="1:8" x14ac:dyDescent="0.55000000000000004">
      <c r="A27" s="54" t="s">
        <v>203</v>
      </c>
      <c r="B27" s="47">
        <v>128750</v>
      </c>
      <c r="C27" s="47">
        <v>120750</v>
      </c>
      <c r="D27" s="55"/>
      <c r="E27" s="47"/>
      <c r="F27" s="47"/>
    </row>
    <row r="28" spans="1:8" x14ac:dyDescent="0.55000000000000004">
      <c r="A28" s="54" t="s">
        <v>204</v>
      </c>
      <c r="B28" s="47">
        <v>746728</v>
      </c>
      <c r="C28" s="47">
        <v>714728</v>
      </c>
      <c r="D28" s="55"/>
      <c r="E28" s="47"/>
      <c r="F28" s="47"/>
    </row>
    <row r="29" spans="1:8" x14ac:dyDescent="0.55000000000000004">
      <c r="A29" s="54" t="s">
        <v>205</v>
      </c>
      <c r="B29" s="47">
        <v>280400</v>
      </c>
      <c r="C29" s="47">
        <v>280400</v>
      </c>
      <c r="D29" s="55"/>
      <c r="E29" s="47"/>
      <c r="F29" s="47"/>
    </row>
    <row r="30" spans="1:8" s="3" customFormat="1" ht="24.75" thickBot="1" x14ac:dyDescent="0.6">
      <c r="A30" s="56" t="s">
        <v>65</v>
      </c>
      <c r="B30" s="57">
        <f>SUM(B10:B29)</f>
        <v>15230444.300000001</v>
      </c>
      <c r="C30" s="121">
        <f>SUM(C9:C29)</f>
        <v>14614444.300000001</v>
      </c>
      <c r="D30" s="56" t="s">
        <v>65</v>
      </c>
      <c r="E30" s="122">
        <f>SUM(E9:E29)</f>
        <v>15230444.300000001</v>
      </c>
      <c r="F30" s="57">
        <f>SUM(F9:F29)</f>
        <v>14614444.300000001</v>
      </c>
      <c r="G30" s="117">
        <f>B30-E30</f>
        <v>0</v>
      </c>
      <c r="H30" s="117">
        <f>C30-F30</f>
        <v>0</v>
      </c>
    </row>
    <row r="31" spans="1:8" ht="7.5" customHeight="1" thickTop="1" x14ac:dyDescent="0.55000000000000004">
      <c r="A31" s="42"/>
    </row>
    <row r="32" spans="1:8" x14ac:dyDescent="0.55000000000000004">
      <c r="A32" s="44" t="s">
        <v>66</v>
      </c>
    </row>
    <row r="33" spans="1:6" ht="23.25" customHeight="1" x14ac:dyDescent="0.55000000000000004">
      <c r="A33" s="42" t="s">
        <v>206</v>
      </c>
    </row>
    <row r="34" spans="1:6" x14ac:dyDescent="0.55000000000000004">
      <c r="A34" s="1" t="s">
        <v>208</v>
      </c>
    </row>
    <row r="35" spans="1:6" x14ac:dyDescent="0.55000000000000004">
      <c r="A35" s="1" t="s">
        <v>207</v>
      </c>
    </row>
    <row r="36" spans="1:6" x14ac:dyDescent="0.55000000000000004">
      <c r="A36" s="42" t="s">
        <v>68</v>
      </c>
    </row>
    <row r="38" spans="1:6" x14ac:dyDescent="0.55000000000000004">
      <c r="A38" s="291" t="s">
        <v>67</v>
      </c>
      <c r="B38" s="291"/>
      <c r="C38" s="291"/>
      <c r="D38" s="291"/>
      <c r="E38" s="291"/>
      <c r="F38" s="291"/>
    </row>
  </sheetData>
  <mergeCells count="8">
    <mergeCell ref="A38:F38"/>
    <mergeCell ref="A1:F1"/>
    <mergeCell ref="A2:F2"/>
    <mergeCell ref="A3:F3"/>
    <mergeCell ref="D6:F6"/>
    <mergeCell ref="E7:F7"/>
    <mergeCell ref="B6:C7"/>
    <mergeCell ref="A6:A7"/>
  </mergeCells>
  <pageMargins left="0.39370078740157483" right="0.35433070866141736" top="0.74803149606299213" bottom="0.55118110236220474" header="0.31496062992125984" footer="0.31496062992125984"/>
  <pageSetup paperSize="9" scale="87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9"/>
  <sheetViews>
    <sheetView zoomScaleNormal="100" workbookViewId="0">
      <selection sqref="A1:O19"/>
    </sheetView>
  </sheetViews>
  <sheetFormatPr defaultRowHeight="24" x14ac:dyDescent="0.55000000000000004"/>
  <cols>
    <col min="1" max="1" width="2.375" style="210" customWidth="1"/>
    <col min="2" max="2" width="2.625" style="210" customWidth="1"/>
    <col min="3" max="3" width="43.375" style="210" customWidth="1"/>
    <col min="4" max="4" width="12.625" style="244" customWidth="1"/>
    <col min="5" max="5" width="10" style="244" customWidth="1"/>
    <col min="6" max="6" width="9.875" style="244" hidden="1" customWidth="1"/>
    <col min="7" max="9" width="9.875" style="244" customWidth="1"/>
    <col min="10" max="10" width="10.375" style="244" customWidth="1"/>
    <col min="11" max="11" width="9" style="244" hidden="1" customWidth="1"/>
    <col min="12" max="12" width="10.375" style="244" customWidth="1"/>
    <col min="13" max="13" width="7.875" style="244" customWidth="1"/>
    <col min="14" max="14" width="10.375" style="244" customWidth="1"/>
    <col min="15" max="15" width="12.375" style="210" customWidth="1"/>
    <col min="16" max="16" width="10.875" style="210" customWidth="1"/>
    <col min="17" max="17" width="9" style="210"/>
    <col min="18" max="18" width="9.625" style="210" customWidth="1"/>
    <col min="19" max="16384" width="9" style="210"/>
  </cols>
  <sheetData>
    <row r="1" spans="1:17" x14ac:dyDescent="0.55000000000000004">
      <c r="A1" s="299" t="s">
        <v>280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7" x14ac:dyDescent="0.55000000000000004">
      <c r="A2" s="300" t="s">
        <v>336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7" x14ac:dyDescent="0.55000000000000004">
      <c r="A3" s="301" t="s">
        <v>281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Q3" s="246"/>
    </row>
    <row r="4" spans="1:17" s="218" customFormat="1" ht="21.75" x14ac:dyDescent="0.5">
      <c r="A4" s="212"/>
      <c r="B4" s="213"/>
      <c r="C4" s="214"/>
      <c r="D4" s="215" t="s">
        <v>55</v>
      </c>
      <c r="E4" s="302" t="s">
        <v>263</v>
      </c>
      <c r="F4" s="303"/>
      <c r="G4" s="303"/>
      <c r="H4" s="303"/>
      <c r="I4" s="303"/>
      <c r="J4" s="303"/>
      <c r="K4" s="303"/>
      <c r="L4" s="216"/>
      <c r="M4" s="216"/>
      <c r="N4" s="216"/>
      <c r="O4" s="217"/>
      <c r="Q4" s="246"/>
    </row>
    <row r="5" spans="1:17" s="218" customFormat="1" ht="21.75" x14ac:dyDescent="0.5">
      <c r="A5" s="304" t="s">
        <v>80</v>
      </c>
      <c r="B5" s="305"/>
      <c r="C5" s="306"/>
      <c r="D5" s="219" t="s">
        <v>264</v>
      </c>
      <c r="E5" s="215" t="s">
        <v>260</v>
      </c>
      <c r="F5" s="215" t="s">
        <v>265</v>
      </c>
      <c r="G5" s="219" t="s">
        <v>266</v>
      </c>
      <c r="H5" s="215" t="s">
        <v>267</v>
      </c>
      <c r="I5" s="219" t="s">
        <v>268</v>
      </c>
      <c r="J5" s="215" t="s">
        <v>403</v>
      </c>
      <c r="K5" s="215" t="s">
        <v>269</v>
      </c>
      <c r="L5" s="219" t="s">
        <v>270</v>
      </c>
      <c r="M5" s="219" t="s">
        <v>271</v>
      </c>
      <c r="N5" s="219" t="s">
        <v>155</v>
      </c>
      <c r="O5" s="220" t="s">
        <v>22</v>
      </c>
      <c r="Q5" s="246"/>
    </row>
    <row r="6" spans="1:17" s="218" customFormat="1" ht="21.75" x14ac:dyDescent="0.5">
      <c r="A6" s="221"/>
      <c r="B6" s="222"/>
      <c r="C6" s="223"/>
      <c r="D6" s="224"/>
      <c r="E6" s="224"/>
      <c r="F6" s="224" t="s">
        <v>272</v>
      </c>
      <c r="G6" s="224" t="s">
        <v>273</v>
      </c>
      <c r="H6" s="224"/>
      <c r="I6" s="224"/>
      <c r="J6" s="225"/>
      <c r="K6" s="224"/>
      <c r="L6" s="224" t="s">
        <v>274</v>
      </c>
      <c r="M6" s="224" t="s">
        <v>275</v>
      </c>
      <c r="N6" s="224" t="s">
        <v>276</v>
      </c>
      <c r="O6" s="226"/>
      <c r="Q6" s="246"/>
    </row>
    <row r="7" spans="1:17" s="218" customFormat="1" ht="21.75" x14ac:dyDescent="0.5">
      <c r="A7" s="227" t="s">
        <v>331</v>
      </c>
      <c r="B7" s="228"/>
      <c r="C7" s="229"/>
      <c r="D7" s="230"/>
      <c r="E7" s="230"/>
      <c r="F7" s="230"/>
      <c r="G7" s="230"/>
      <c r="H7" s="230"/>
      <c r="I7" s="230"/>
      <c r="J7" s="231"/>
      <c r="K7" s="230"/>
      <c r="L7" s="230"/>
      <c r="M7" s="230"/>
      <c r="N7" s="230"/>
      <c r="O7" s="217"/>
      <c r="Q7" s="246"/>
    </row>
    <row r="8" spans="1:17" s="218" customFormat="1" ht="21.75" x14ac:dyDescent="0.5">
      <c r="A8" s="232" t="s">
        <v>277</v>
      </c>
      <c r="B8" s="233"/>
      <c r="C8" s="211"/>
      <c r="D8" s="230"/>
      <c r="E8" s="230"/>
      <c r="F8" s="230"/>
      <c r="G8" s="230"/>
      <c r="H8" s="230"/>
      <c r="I8" s="230"/>
      <c r="J8" s="234"/>
      <c r="K8" s="230"/>
      <c r="L8" s="230"/>
      <c r="M8" s="230"/>
      <c r="N8" s="230"/>
      <c r="O8" s="235"/>
    </row>
    <row r="9" spans="1:17" s="218" customFormat="1" ht="21.75" x14ac:dyDescent="0.5">
      <c r="A9" s="236"/>
      <c r="B9" s="237" t="s">
        <v>278</v>
      </c>
      <c r="C9" s="211"/>
      <c r="D9" s="238"/>
      <c r="E9" s="238"/>
      <c r="F9" s="238"/>
      <c r="G9" s="238"/>
      <c r="H9" s="238"/>
      <c r="I9" s="238"/>
      <c r="J9" s="234"/>
      <c r="K9" s="238"/>
      <c r="L9" s="234"/>
      <c r="M9" s="234"/>
      <c r="N9" s="234"/>
      <c r="O9" s="235"/>
    </row>
    <row r="10" spans="1:17" s="218" customFormat="1" ht="21.75" x14ac:dyDescent="0.5">
      <c r="A10" s="236"/>
      <c r="B10" s="233"/>
      <c r="C10" s="239" t="s">
        <v>400</v>
      </c>
      <c r="D10" s="240">
        <v>112000</v>
      </c>
      <c r="E10" s="238">
        <v>112000</v>
      </c>
      <c r="F10" s="238"/>
      <c r="G10" s="238"/>
      <c r="H10" s="238"/>
      <c r="I10" s="238"/>
      <c r="J10" s="234"/>
      <c r="K10" s="238"/>
      <c r="L10" s="234"/>
      <c r="M10" s="234"/>
      <c r="N10" s="234"/>
      <c r="O10" s="235"/>
      <c r="P10" s="241">
        <f>SUM(D10:D10)</f>
        <v>112000</v>
      </c>
      <c r="Q10" s="241"/>
    </row>
    <row r="11" spans="1:17" s="218" customFormat="1" ht="21.75" x14ac:dyDescent="0.5">
      <c r="A11" s="236"/>
      <c r="B11" s="233"/>
      <c r="C11" s="239" t="s">
        <v>67</v>
      </c>
      <c r="D11" s="240"/>
      <c r="E11" s="238"/>
      <c r="F11" s="238"/>
      <c r="G11" s="238"/>
      <c r="H11" s="238"/>
      <c r="I11" s="238"/>
      <c r="J11" s="234"/>
      <c r="K11" s="238"/>
      <c r="L11" s="234"/>
      <c r="M11" s="234"/>
      <c r="N11" s="234"/>
      <c r="O11" s="235"/>
      <c r="P11" s="241"/>
      <c r="Q11" s="241"/>
    </row>
    <row r="12" spans="1:17" s="218" customFormat="1" ht="21.75" x14ac:dyDescent="0.5">
      <c r="A12" s="236"/>
      <c r="B12" s="237" t="s">
        <v>279</v>
      </c>
      <c r="C12" s="239"/>
      <c r="D12" s="240"/>
      <c r="E12" s="238"/>
      <c r="F12" s="238"/>
      <c r="G12" s="238"/>
      <c r="H12" s="238"/>
      <c r="I12" s="238"/>
      <c r="J12" s="234"/>
      <c r="K12" s="238"/>
      <c r="L12" s="234"/>
      <c r="M12" s="234"/>
      <c r="N12" s="234"/>
      <c r="O12" s="235"/>
      <c r="P12" s="241"/>
      <c r="Q12" s="241"/>
    </row>
    <row r="13" spans="1:17" s="218" customFormat="1" ht="21.75" x14ac:dyDescent="0.5">
      <c r="A13" s="236"/>
      <c r="B13" s="233"/>
      <c r="C13" s="211" t="s">
        <v>282</v>
      </c>
      <c r="D13" s="238">
        <v>16000</v>
      </c>
      <c r="E13" s="238"/>
      <c r="F13" s="238"/>
      <c r="G13" s="238"/>
      <c r="H13" s="238">
        <v>16000</v>
      </c>
      <c r="I13" s="238"/>
      <c r="J13" s="234"/>
      <c r="K13" s="238"/>
      <c r="L13" s="234"/>
      <c r="M13" s="234"/>
      <c r="N13" s="234"/>
      <c r="O13" s="235"/>
      <c r="P13" s="241"/>
      <c r="Q13" s="241"/>
    </row>
    <row r="14" spans="1:17" s="218" customFormat="1" ht="21.75" x14ac:dyDescent="0.5">
      <c r="A14" s="236"/>
      <c r="B14" s="233"/>
      <c r="C14" s="211" t="s">
        <v>536</v>
      </c>
      <c r="D14" s="238">
        <v>16000</v>
      </c>
      <c r="E14" s="238"/>
      <c r="F14" s="238"/>
      <c r="G14" s="238"/>
      <c r="H14" s="238">
        <v>16000</v>
      </c>
      <c r="I14" s="238"/>
      <c r="J14" s="234"/>
      <c r="K14" s="238"/>
      <c r="L14" s="234"/>
      <c r="M14" s="234"/>
      <c r="N14" s="234"/>
      <c r="O14" s="235"/>
      <c r="P14" s="241"/>
      <c r="Q14" s="241"/>
    </row>
    <row r="15" spans="1:17" s="218" customFormat="1" ht="21.75" x14ac:dyDescent="0.5">
      <c r="A15" s="236"/>
      <c r="B15" s="237" t="s">
        <v>401</v>
      </c>
      <c r="C15" s="211"/>
      <c r="D15" s="238"/>
      <c r="E15" s="238"/>
      <c r="F15" s="238"/>
      <c r="G15" s="238"/>
      <c r="H15" s="238"/>
      <c r="I15" s="238"/>
      <c r="J15" s="234"/>
      <c r="K15" s="238"/>
      <c r="L15" s="234"/>
      <c r="M15" s="234"/>
      <c r="N15" s="234"/>
      <c r="O15" s="235"/>
      <c r="P15" s="241"/>
      <c r="Q15" s="241"/>
    </row>
    <row r="16" spans="1:17" s="218" customFormat="1" ht="21.75" x14ac:dyDescent="0.5">
      <c r="A16" s="236"/>
      <c r="B16" s="237"/>
      <c r="C16" s="211" t="s">
        <v>402</v>
      </c>
      <c r="D16" s="238">
        <v>8000</v>
      </c>
      <c r="E16" s="238"/>
      <c r="F16" s="238"/>
      <c r="G16" s="238"/>
      <c r="H16" s="238"/>
      <c r="I16" s="238"/>
      <c r="J16" s="234">
        <v>8000</v>
      </c>
      <c r="K16" s="238"/>
      <c r="L16" s="234"/>
      <c r="M16" s="234"/>
      <c r="N16" s="234"/>
      <c r="O16" s="235"/>
      <c r="P16" s="241"/>
      <c r="Q16" s="241"/>
    </row>
    <row r="17" spans="1:18" s="218" customFormat="1" ht="21.75" x14ac:dyDescent="0.5">
      <c r="A17" s="236"/>
      <c r="B17" s="237" t="s">
        <v>404</v>
      </c>
      <c r="C17" s="211"/>
      <c r="D17" s="238"/>
      <c r="E17" s="238"/>
      <c r="F17" s="238"/>
      <c r="G17" s="238"/>
      <c r="H17" s="238"/>
      <c r="I17" s="238"/>
      <c r="J17" s="234"/>
      <c r="K17" s="238"/>
      <c r="L17" s="234"/>
      <c r="M17" s="234"/>
      <c r="N17" s="234"/>
      <c r="O17" s="235"/>
      <c r="P17" s="241"/>
      <c r="Q17" s="241"/>
    </row>
    <row r="18" spans="1:18" s="218" customFormat="1" ht="21.75" x14ac:dyDescent="0.5">
      <c r="A18" s="236"/>
      <c r="B18" s="237"/>
      <c r="C18" s="211" t="s">
        <v>405</v>
      </c>
      <c r="D18" s="238">
        <v>464000</v>
      </c>
      <c r="E18" s="238"/>
      <c r="F18" s="238"/>
      <c r="G18" s="238"/>
      <c r="H18" s="238"/>
      <c r="I18" s="238"/>
      <c r="J18" s="234"/>
      <c r="K18" s="238"/>
      <c r="L18" s="234"/>
      <c r="M18" s="234"/>
      <c r="N18" s="234">
        <v>464000</v>
      </c>
      <c r="O18" s="235"/>
      <c r="P18" s="241">
        <f>SUM(D16:D18)</f>
        <v>472000</v>
      </c>
      <c r="Q18" s="241"/>
    </row>
    <row r="19" spans="1:18" s="218" customFormat="1" ht="22.5" thickBot="1" x14ac:dyDescent="0.55000000000000004">
      <c r="A19" s="296" t="s">
        <v>332</v>
      </c>
      <c r="B19" s="297"/>
      <c r="C19" s="298"/>
      <c r="D19" s="242">
        <f t="shared" ref="D19:N19" si="0">SUM(D10:D18)</f>
        <v>616000</v>
      </c>
      <c r="E19" s="242">
        <f t="shared" si="0"/>
        <v>112000</v>
      </c>
      <c r="F19" s="242">
        <f t="shared" si="0"/>
        <v>0</v>
      </c>
      <c r="G19" s="242">
        <f t="shared" si="0"/>
        <v>0</v>
      </c>
      <c r="H19" s="242">
        <f t="shared" si="0"/>
        <v>32000</v>
      </c>
      <c r="I19" s="242">
        <f t="shared" si="0"/>
        <v>0</v>
      </c>
      <c r="J19" s="242">
        <f t="shared" si="0"/>
        <v>8000</v>
      </c>
      <c r="K19" s="242">
        <f t="shared" si="0"/>
        <v>0</v>
      </c>
      <c r="L19" s="242">
        <f t="shared" si="0"/>
        <v>0</v>
      </c>
      <c r="M19" s="242">
        <f t="shared" si="0"/>
        <v>0</v>
      </c>
      <c r="N19" s="242">
        <f t="shared" si="0"/>
        <v>464000</v>
      </c>
      <c r="O19" s="243"/>
      <c r="P19" s="241">
        <f>SUM(E19:O19)</f>
        <v>616000</v>
      </c>
      <c r="Q19" s="241">
        <f>D19-P19</f>
        <v>0</v>
      </c>
      <c r="R19" s="241"/>
    </row>
    <row r="20" spans="1:18" x14ac:dyDescent="0.55000000000000004">
      <c r="D20" s="210"/>
      <c r="E20" s="245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8" x14ac:dyDescent="0.55000000000000004">
      <c r="D21" s="210"/>
      <c r="E21" s="245"/>
      <c r="F21" s="210"/>
      <c r="G21" s="210"/>
      <c r="H21" s="210"/>
      <c r="I21" s="210"/>
      <c r="J21" s="210"/>
      <c r="K21" s="210"/>
      <c r="L21" s="210"/>
      <c r="M21" s="210"/>
      <c r="N21" s="210"/>
    </row>
    <row r="22" spans="1:18" x14ac:dyDescent="0.55000000000000004">
      <c r="D22" s="210"/>
      <c r="E22" s="245"/>
      <c r="F22" s="210"/>
      <c r="G22" s="210"/>
      <c r="H22" s="210"/>
      <c r="I22" s="210"/>
      <c r="J22" s="210"/>
      <c r="K22" s="210"/>
      <c r="L22" s="210"/>
      <c r="M22" s="210"/>
      <c r="N22" s="210"/>
    </row>
    <row r="23" spans="1:18" x14ac:dyDescent="0.55000000000000004">
      <c r="D23" s="210"/>
      <c r="E23" s="245"/>
      <c r="F23" s="210"/>
      <c r="G23" s="210"/>
      <c r="H23" s="210"/>
      <c r="I23" s="210"/>
      <c r="J23" s="210"/>
      <c r="K23" s="210"/>
      <c r="L23" s="210"/>
      <c r="M23" s="210"/>
      <c r="N23" s="210"/>
    </row>
    <row r="24" spans="1:18" x14ac:dyDescent="0.55000000000000004">
      <c r="D24" s="210"/>
      <c r="E24" s="245"/>
      <c r="F24" s="210"/>
      <c r="G24" s="210"/>
      <c r="H24" s="210"/>
      <c r="I24" s="210"/>
      <c r="J24" s="210"/>
      <c r="K24" s="210"/>
      <c r="L24" s="210"/>
      <c r="M24" s="210"/>
      <c r="N24" s="210"/>
    </row>
    <row r="25" spans="1:18" x14ac:dyDescent="0.55000000000000004">
      <c r="D25" s="210"/>
      <c r="E25" s="245"/>
      <c r="F25" s="210"/>
      <c r="G25" s="210"/>
      <c r="H25" s="210"/>
      <c r="I25" s="210"/>
      <c r="J25" s="210"/>
      <c r="K25" s="210"/>
      <c r="L25" s="210"/>
      <c r="M25" s="210"/>
      <c r="N25" s="210"/>
    </row>
    <row r="26" spans="1:18" x14ac:dyDescent="0.55000000000000004">
      <c r="D26" s="210"/>
      <c r="E26" s="245"/>
      <c r="F26" s="210"/>
      <c r="G26" s="210"/>
      <c r="H26" s="210"/>
      <c r="I26" s="210"/>
      <c r="J26" s="210"/>
      <c r="K26" s="210"/>
      <c r="L26" s="210"/>
      <c r="M26" s="210"/>
      <c r="N26" s="210"/>
    </row>
    <row r="27" spans="1:18" x14ac:dyDescent="0.55000000000000004">
      <c r="D27" s="210"/>
      <c r="E27" s="245"/>
      <c r="F27" s="210"/>
      <c r="G27" s="210"/>
      <c r="H27" s="210"/>
      <c r="I27" s="210"/>
      <c r="J27" s="210"/>
      <c r="K27" s="210"/>
      <c r="L27" s="210"/>
      <c r="M27" s="210"/>
      <c r="N27" s="210"/>
    </row>
    <row r="28" spans="1:18" x14ac:dyDescent="0.55000000000000004">
      <c r="D28" s="210"/>
      <c r="E28" s="245"/>
      <c r="F28" s="210"/>
      <c r="G28" s="210"/>
      <c r="H28" s="210"/>
      <c r="I28" s="210"/>
      <c r="J28" s="210"/>
      <c r="K28" s="210"/>
      <c r="L28" s="210"/>
      <c r="M28" s="210"/>
      <c r="N28" s="210"/>
    </row>
    <row r="29" spans="1:18" x14ac:dyDescent="0.55000000000000004">
      <c r="D29" s="210"/>
      <c r="E29" s="245"/>
      <c r="F29" s="210"/>
      <c r="G29" s="210"/>
      <c r="H29" s="210"/>
      <c r="I29" s="210"/>
      <c r="J29" s="210"/>
      <c r="K29" s="210"/>
      <c r="L29" s="210"/>
      <c r="M29" s="210"/>
      <c r="N29" s="210"/>
    </row>
  </sheetData>
  <mergeCells count="6">
    <mergeCell ref="A19:C19"/>
    <mergeCell ref="A1:O1"/>
    <mergeCell ref="A2:O2"/>
    <mergeCell ref="A3:O3"/>
    <mergeCell ref="E4:K4"/>
    <mergeCell ref="A5:C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1"/>
  <sheetViews>
    <sheetView topLeftCell="A10" zoomScale="110" zoomScaleNormal="110" workbookViewId="0">
      <selection activeCell="E31" sqref="E31"/>
    </sheetView>
  </sheetViews>
  <sheetFormatPr defaultColWidth="9" defaultRowHeight="24" x14ac:dyDescent="0.55000000000000004"/>
  <cols>
    <col min="1" max="1" width="9.5" style="1" customWidth="1"/>
    <col min="2" max="2" width="11.875" style="1" customWidth="1"/>
    <col min="3" max="3" width="35.375" style="1" customWidth="1"/>
    <col min="4" max="4" width="4" style="1" customWidth="1"/>
    <col min="5" max="5" width="13.625" style="1" customWidth="1"/>
    <col min="6" max="6" width="2.375" style="1" customWidth="1"/>
    <col min="7" max="7" width="15.25" style="1" customWidth="1"/>
    <col min="8" max="8" width="9" style="1"/>
    <col min="9" max="9" width="12.25" style="1" customWidth="1"/>
    <col min="10" max="16384" width="9" style="1"/>
  </cols>
  <sheetData>
    <row r="1" spans="1:9" x14ac:dyDescent="0.55000000000000004">
      <c r="A1" s="290" t="str">
        <f>'หมายเหตุ2 งบทรัพย์สิน'!A1</f>
        <v>เทศบาลตำบลยอด</v>
      </c>
      <c r="B1" s="290"/>
      <c r="C1" s="290"/>
      <c r="D1" s="290"/>
      <c r="E1" s="290"/>
      <c r="F1" s="290"/>
      <c r="G1" s="290"/>
    </row>
    <row r="2" spans="1:9" x14ac:dyDescent="0.55000000000000004">
      <c r="A2" s="290" t="s">
        <v>44</v>
      </c>
      <c r="B2" s="290"/>
      <c r="C2" s="290"/>
      <c r="D2" s="290"/>
      <c r="E2" s="290"/>
      <c r="F2" s="290"/>
      <c r="G2" s="290"/>
    </row>
    <row r="3" spans="1:9" x14ac:dyDescent="0.55000000000000004">
      <c r="A3" s="290" t="s">
        <v>45</v>
      </c>
      <c r="B3" s="290"/>
      <c r="C3" s="290"/>
      <c r="D3" s="290"/>
      <c r="E3" s="290"/>
      <c r="F3" s="290"/>
      <c r="G3" s="290"/>
    </row>
    <row r="5" spans="1:9" s="3" customFormat="1" x14ac:dyDescent="0.55000000000000004">
      <c r="A5" s="3" t="s">
        <v>70</v>
      </c>
      <c r="E5" s="2">
        <v>2561</v>
      </c>
      <c r="F5" s="2"/>
      <c r="G5" s="2">
        <v>2560</v>
      </c>
    </row>
    <row r="6" spans="1:9" x14ac:dyDescent="0.55000000000000004">
      <c r="B6" s="1" t="s">
        <v>71</v>
      </c>
      <c r="E6" s="9"/>
      <c r="F6" s="9"/>
      <c r="G6" s="9">
        <v>0</v>
      </c>
    </row>
    <row r="7" spans="1:9" x14ac:dyDescent="0.55000000000000004">
      <c r="B7" s="1" t="s">
        <v>406</v>
      </c>
      <c r="E7" s="9">
        <v>25198991.41</v>
      </c>
      <c r="F7" s="9"/>
      <c r="G7" s="9">
        <v>19267224.149999999</v>
      </c>
    </row>
    <row r="8" spans="1:9" x14ac:dyDescent="0.55000000000000004">
      <c r="B8" s="1" t="s">
        <v>407</v>
      </c>
      <c r="E8" s="9">
        <v>41056.089999999997</v>
      </c>
      <c r="F8" s="9"/>
      <c r="G8" s="9">
        <v>38891.56</v>
      </c>
    </row>
    <row r="9" spans="1:9" x14ac:dyDescent="0.55000000000000004">
      <c r="B9" s="1" t="s">
        <v>408</v>
      </c>
      <c r="E9" s="9">
        <v>5181099.3</v>
      </c>
      <c r="F9" s="9"/>
      <c r="G9" s="9">
        <v>6783296.9000000004</v>
      </c>
    </row>
    <row r="10" spans="1:9" x14ac:dyDescent="0.55000000000000004">
      <c r="B10" s="1" t="s">
        <v>409</v>
      </c>
      <c r="E10" s="9">
        <v>5280753.78</v>
      </c>
      <c r="F10" s="9"/>
      <c r="G10" s="9">
        <v>5512333.8399999999</v>
      </c>
    </row>
    <row r="11" spans="1:9" x14ac:dyDescent="0.55000000000000004">
      <c r="B11" s="261" t="s">
        <v>410</v>
      </c>
      <c r="C11" s="261"/>
      <c r="D11" s="261"/>
      <c r="E11" s="9">
        <v>6607059.7699999996</v>
      </c>
      <c r="F11" s="9"/>
      <c r="G11" s="9">
        <v>0</v>
      </c>
    </row>
    <row r="12" spans="1:9" x14ac:dyDescent="0.55000000000000004">
      <c r="B12" s="1" t="s">
        <v>411</v>
      </c>
      <c r="E12" s="9">
        <v>254018.84</v>
      </c>
      <c r="F12" s="9"/>
      <c r="G12" s="9">
        <v>1310587.98</v>
      </c>
    </row>
    <row r="13" spans="1:9" ht="24.75" thickBot="1" x14ac:dyDescent="0.6">
      <c r="B13" s="3" t="s">
        <v>65</v>
      </c>
      <c r="E13" s="13">
        <f>SUM(E6:E12)</f>
        <v>42562979.189999998</v>
      </c>
      <c r="F13" s="5"/>
      <c r="G13" s="13">
        <f>SUM(G6:G12)</f>
        <v>32912334.43</v>
      </c>
      <c r="I13" s="123">
        <f>งบทดลองหลังปิดบัญชี!E9-'หมายเหตุ 3,4,5'!E13</f>
        <v>-42562979.189999998</v>
      </c>
    </row>
    <row r="14" spans="1:9" ht="24.75" thickTop="1" x14ac:dyDescent="0.55000000000000004"/>
    <row r="16" spans="1:9" x14ac:dyDescent="0.55000000000000004">
      <c r="A16" s="3" t="s">
        <v>73</v>
      </c>
      <c r="E16" s="2">
        <v>2561</v>
      </c>
      <c r="F16" s="2"/>
      <c r="G16" s="2">
        <v>2560</v>
      </c>
    </row>
    <row r="17" spans="1:7" x14ac:dyDescent="0.55000000000000004">
      <c r="B17" s="1" t="s">
        <v>74</v>
      </c>
      <c r="E17" s="9">
        <v>0</v>
      </c>
      <c r="F17" s="9"/>
      <c r="G17" s="9">
        <v>0</v>
      </c>
    </row>
    <row r="18" spans="1:7" x14ac:dyDescent="0.55000000000000004">
      <c r="B18" s="1" t="s">
        <v>74</v>
      </c>
      <c r="E18" s="9">
        <v>0</v>
      </c>
      <c r="F18" s="9"/>
      <c r="G18" s="9">
        <v>0</v>
      </c>
    </row>
    <row r="19" spans="1:7" ht="24.75" thickBot="1" x14ac:dyDescent="0.6">
      <c r="B19" s="3" t="s">
        <v>65</v>
      </c>
      <c r="E19" s="13">
        <f>SUM(E17:E18)</f>
        <v>0</v>
      </c>
      <c r="F19" s="5"/>
      <c r="G19" s="13">
        <f>SUM(G17:G18)</f>
        <v>0</v>
      </c>
    </row>
    <row r="20" spans="1:7" ht="24.75" thickTop="1" x14ac:dyDescent="0.55000000000000004"/>
    <row r="23" spans="1:7" x14ac:dyDescent="0.55000000000000004">
      <c r="A23" s="3" t="s">
        <v>75</v>
      </c>
      <c r="E23" s="2">
        <v>2561</v>
      </c>
      <c r="F23" s="2"/>
      <c r="G23" s="2">
        <v>2560</v>
      </c>
    </row>
    <row r="24" spans="1:7" x14ac:dyDescent="0.55000000000000004">
      <c r="B24" s="1" t="s">
        <v>372</v>
      </c>
      <c r="E24" s="9">
        <v>2934587.36</v>
      </c>
      <c r="F24" s="9"/>
      <c r="G24" s="9">
        <v>2449452.2200000002</v>
      </c>
    </row>
    <row r="25" spans="1:7" x14ac:dyDescent="0.55000000000000004">
      <c r="B25" s="1" t="s">
        <v>72</v>
      </c>
      <c r="E25" s="9"/>
      <c r="F25" s="9"/>
      <c r="G25" s="9"/>
    </row>
    <row r="26" spans="1:7" ht="24.75" thickBot="1" x14ac:dyDescent="0.6">
      <c r="B26" s="3" t="s">
        <v>65</v>
      </c>
      <c r="E26" s="13">
        <f>SUM(E24:E25)</f>
        <v>2934587.36</v>
      </c>
      <c r="F26" s="5"/>
      <c r="G26" s="13">
        <f>SUM(G24:G25)</f>
        <v>2449452.2200000002</v>
      </c>
    </row>
    <row r="27" spans="1:7" ht="24.75" thickTop="1" x14ac:dyDescent="0.55000000000000004"/>
    <row r="29" spans="1:7" x14ac:dyDescent="0.55000000000000004">
      <c r="A29" s="1" t="s">
        <v>547</v>
      </c>
      <c r="E29" s="1" t="s">
        <v>548</v>
      </c>
    </row>
    <row r="30" spans="1:7" x14ac:dyDescent="0.55000000000000004">
      <c r="A30" s="1" t="s">
        <v>549</v>
      </c>
      <c r="C30" s="1" t="s">
        <v>550</v>
      </c>
      <c r="E30" s="1" t="s">
        <v>551</v>
      </c>
    </row>
    <row r="31" spans="1:7" x14ac:dyDescent="0.55000000000000004">
      <c r="A31" s="1" t="s">
        <v>552</v>
      </c>
      <c r="C31" s="1" t="s">
        <v>553</v>
      </c>
      <c r="E31" s="1" t="s">
        <v>534</v>
      </c>
    </row>
  </sheetData>
  <mergeCells count="3">
    <mergeCell ref="A1:G1"/>
    <mergeCell ref="A2:G2"/>
    <mergeCell ref="A3:G3"/>
  </mergeCells>
  <pageMargins left="0.51181102362204722" right="0.43307086614173229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sqref="A1:D25"/>
    </sheetView>
  </sheetViews>
  <sheetFormatPr defaultColWidth="9" defaultRowHeight="24" x14ac:dyDescent="0.55000000000000004"/>
  <cols>
    <col min="1" max="1" width="22.875" style="1" customWidth="1"/>
    <col min="2" max="2" width="17.625" style="1" customWidth="1"/>
    <col min="3" max="3" width="25.625" style="1" customWidth="1"/>
    <col min="4" max="4" width="18" style="1" customWidth="1"/>
    <col min="5" max="16384" width="9" style="1"/>
  </cols>
  <sheetData>
    <row r="1" spans="1:7" x14ac:dyDescent="0.55000000000000004">
      <c r="A1" s="290" t="str">
        <f>'หมายเหตุ 3,4,5'!A1:G1</f>
        <v>เทศบาลตำบลยอด</v>
      </c>
      <c r="B1" s="290"/>
      <c r="C1" s="290"/>
      <c r="D1" s="290"/>
      <c r="E1" s="39"/>
      <c r="F1" s="39"/>
      <c r="G1" s="39"/>
    </row>
    <row r="2" spans="1:7" x14ac:dyDescent="0.55000000000000004">
      <c r="A2" s="290" t="s">
        <v>44</v>
      </c>
      <c r="B2" s="290"/>
      <c r="C2" s="290"/>
      <c r="D2" s="290"/>
      <c r="E2" s="39"/>
      <c r="F2" s="39"/>
      <c r="G2" s="39"/>
    </row>
    <row r="3" spans="1:7" x14ac:dyDescent="0.55000000000000004">
      <c r="A3" s="290" t="s">
        <v>69</v>
      </c>
      <c r="B3" s="290"/>
      <c r="C3" s="290"/>
      <c r="D3" s="290"/>
      <c r="E3" s="39"/>
      <c r="F3" s="39"/>
      <c r="G3" s="39"/>
    </row>
    <row r="5" spans="1:7" s="3" customFormat="1" x14ac:dyDescent="0.55000000000000004">
      <c r="A5" s="3" t="s">
        <v>76</v>
      </c>
    </row>
    <row r="6" spans="1:7" x14ac:dyDescent="0.55000000000000004">
      <c r="A6" s="48" t="s">
        <v>77</v>
      </c>
    </row>
    <row r="7" spans="1:7" s="2" customFormat="1" x14ac:dyDescent="0.55000000000000004">
      <c r="A7" s="43" t="s">
        <v>78</v>
      </c>
      <c r="B7" s="43" t="s">
        <v>79</v>
      </c>
      <c r="C7" s="43" t="s">
        <v>80</v>
      </c>
      <c r="D7" s="43" t="s">
        <v>55</v>
      </c>
    </row>
    <row r="8" spans="1:7" x14ac:dyDescent="0.55000000000000004">
      <c r="A8" s="125" t="s">
        <v>209</v>
      </c>
      <c r="B8" s="125" t="s">
        <v>209</v>
      </c>
      <c r="C8" s="125" t="s">
        <v>209</v>
      </c>
      <c r="D8" s="125" t="s">
        <v>209</v>
      </c>
    </row>
    <row r="9" spans="1:7" s="3" customFormat="1" x14ac:dyDescent="0.55000000000000004">
      <c r="A9" s="292" t="s">
        <v>65</v>
      </c>
      <c r="B9" s="292"/>
      <c r="C9" s="292"/>
      <c r="D9" s="19"/>
    </row>
    <row r="10" spans="1:7" ht="45.75" customHeight="1" x14ac:dyDescent="0.55000000000000004">
      <c r="A10" s="125" t="s">
        <v>209</v>
      </c>
      <c r="B10" s="125" t="s">
        <v>209</v>
      </c>
      <c r="C10" s="125" t="s">
        <v>209</v>
      </c>
      <c r="D10" s="125" t="s">
        <v>209</v>
      </c>
    </row>
    <row r="11" spans="1:7" s="3" customFormat="1" x14ac:dyDescent="0.55000000000000004">
      <c r="A11" s="292" t="s">
        <v>65</v>
      </c>
      <c r="B11" s="292"/>
      <c r="C11" s="292"/>
      <c r="D11" s="19"/>
    </row>
    <row r="12" spans="1:7" x14ac:dyDescent="0.55000000000000004">
      <c r="A12" s="125" t="s">
        <v>209</v>
      </c>
      <c r="B12" s="125" t="s">
        <v>209</v>
      </c>
      <c r="C12" s="125" t="s">
        <v>209</v>
      </c>
      <c r="D12" s="125" t="s">
        <v>209</v>
      </c>
    </row>
    <row r="13" spans="1:7" s="3" customFormat="1" x14ac:dyDescent="0.55000000000000004">
      <c r="A13" s="292" t="s">
        <v>65</v>
      </c>
      <c r="B13" s="292"/>
      <c r="C13" s="292"/>
      <c r="D13" s="19"/>
    </row>
    <row r="14" spans="1:7" s="3" customFormat="1" x14ac:dyDescent="0.55000000000000004">
      <c r="A14" s="292" t="s">
        <v>84</v>
      </c>
      <c r="B14" s="292"/>
      <c r="C14" s="292"/>
      <c r="D14" s="19"/>
    </row>
    <row r="16" spans="1:7" x14ac:dyDescent="0.55000000000000004">
      <c r="A16" s="48" t="s">
        <v>98</v>
      </c>
    </row>
    <row r="17" spans="1:4" s="2" customFormat="1" x14ac:dyDescent="0.55000000000000004">
      <c r="A17" s="43" t="s">
        <v>78</v>
      </c>
      <c r="B17" s="43" t="s">
        <v>79</v>
      </c>
      <c r="C17" s="43" t="s">
        <v>80</v>
      </c>
      <c r="D17" s="43" t="s">
        <v>55</v>
      </c>
    </row>
    <row r="18" spans="1:4" x14ac:dyDescent="0.55000000000000004">
      <c r="A18" s="179" t="s">
        <v>412</v>
      </c>
      <c r="B18" s="125" t="s">
        <v>81</v>
      </c>
      <c r="C18" s="125" t="s">
        <v>413</v>
      </c>
      <c r="D18" s="260">
        <v>3696</v>
      </c>
    </row>
    <row r="19" spans="1:4" s="3" customFormat="1" x14ac:dyDescent="0.55000000000000004">
      <c r="A19" s="292" t="s">
        <v>65</v>
      </c>
      <c r="B19" s="292"/>
      <c r="C19" s="292"/>
      <c r="D19" s="19">
        <f>SUM(D18)</f>
        <v>3696</v>
      </c>
    </row>
    <row r="20" spans="1:4" ht="45.75" customHeight="1" x14ac:dyDescent="0.55000000000000004">
      <c r="A20" s="125" t="s">
        <v>209</v>
      </c>
      <c r="B20" s="125" t="s">
        <v>209</v>
      </c>
      <c r="C20" s="125" t="s">
        <v>209</v>
      </c>
      <c r="D20" s="125" t="s">
        <v>209</v>
      </c>
    </row>
    <row r="21" spans="1:4" s="3" customFormat="1" x14ac:dyDescent="0.55000000000000004">
      <c r="A21" s="292" t="s">
        <v>65</v>
      </c>
      <c r="B21" s="292"/>
      <c r="C21" s="292"/>
      <c r="D21" s="19"/>
    </row>
    <row r="22" spans="1:4" x14ac:dyDescent="0.55000000000000004">
      <c r="A22" s="125" t="s">
        <v>209</v>
      </c>
      <c r="B22" s="125" t="s">
        <v>209</v>
      </c>
      <c r="C22" s="125" t="s">
        <v>209</v>
      </c>
      <c r="D22" s="125" t="s">
        <v>209</v>
      </c>
    </row>
    <row r="23" spans="1:4" s="3" customFormat="1" x14ac:dyDescent="0.55000000000000004">
      <c r="A23" s="292" t="s">
        <v>65</v>
      </c>
      <c r="B23" s="292"/>
      <c r="C23" s="292"/>
      <c r="D23" s="19"/>
    </row>
    <row r="24" spans="1:4" s="3" customFormat="1" x14ac:dyDescent="0.55000000000000004">
      <c r="A24" s="292" t="s">
        <v>84</v>
      </c>
      <c r="B24" s="292"/>
      <c r="C24" s="292"/>
      <c r="D24" s="19">
        <v>3696</v>
      </c>
    </row>
  </sheetData>
  <mergeCells count="11">
    <mergeCell ref="A23:C23"/>
    <mergeCell ref="A24:C24"/>
    <mergeCell ref="A14:C14"/>
    <mergeCell ref="A1:D1"/>
    <mergeCell ref="A2:D2"/>
    <mergeCell ref="A3:D3"/>
    <mergeCell ref="A19:C19"/>
    <mergeCell ref="A21:C21"/>
    <mergeCell ref="A9:C9"/>
    <mergeCell ref="A11:C11"/>
    <mergeCell ref="A13:C13"/>
  </mergeCells>
  <pageMargins left="0.78740157480314965" right="0.5118110236220472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5"/>
  <sheetViews>
    <sheetView topLeftCell="A2" workbookViewId="0">
      <selection sqref="A1:G26"/>
    </sheetView>
  </sheetViews>
  <sheetFormatPr defaultColWidth="9" defaultRowHeight="24" x14ac:dyDescent="0.55000000000000004"/>
  <cols>
    <col min="1" max="1" width="22.375" style="1" customWidth="1"/>
    <col min="2" max="2" width="9.625" style="1" customWidth="1"/>
    <col min="3" max="3" width="9" style="1"/>
    <col min="4" max="4" width="9.875" style="1" customWidth="1"/>
    <col min="5" max="9" width="9" style="1"/>
    <col min="10" max="10" width="13.375" style="1" customWidth="1"/>
    <col min="11" max="16384" width="9" style="1"/>
  </cols>
  <sheetData>
    <row r="1" spans="1:10" x14ac:dyDescent="0.55000000000000004">
      <c r="A1" s="290" t="str">
        <f>หมายเหตุ6!A1</f>
        <v>เทศบาลตำบลยอด</v>
      </c>
      <c r="B1" s="290"/>
      <c r="C1" s="290"/>
      <c r="D1" s="290"/>
      <c r="E1" s="290"/>
      <c r="F1" s="290"/>
      <c r="G1" s="290"/>
    </row>
    <row r="2" spans="1:10" x14ac:dyDescent="0.55000000000000004">
      <c r="A2" s="290" t="s">
        <v>44</v>
      </c>
      <c r="B2" s="290"/>
      <c r="C2" s="290"/>
      <c r="D2" s="290"/>
      <c r="E2" s="290"/>
      <c r="F2" s="290"/>
      <c r="G2" s="290"/>
    </row>
    <row r="3" spans="1:10" x14ac:dyDescent="0.55000000000000004">
      <c r="A3" s="290" t="s">
        <v>69</v>
      </c>
      <c r="B3" s="290"/>
      <c r="C3" s="290"/>
      <c r="D3" s="290"/>
      <c r="E3" s="290"/>
      <c r="F3" s="290"/>
      <c r="G3" s="290"/>
    </row>
    <row r="4" spans="1:10" x14ac:dyDescent="0.55000000000000004">
      <c r="A4" s="55"/>
    </row>
    <row r="5" spans="1:10" x14ac:dyDescent="0.55000000000000004">
      <c r="A5" s="6" t="s">
        <v>85</v>
      </c>
      <c r="D5" s="290">
        <v>2561</v>
      </c>
      <c r="E5" s="290"/>
      <c r="F5" s="290">
        <v>2560</v>
      </c>
      <c r="G5" s="290"/>
    </row>
    <row r="6" spans="1:10" x14ac:dyDescent="0.55000000000000004">
      <c r="A6" s="126" t="s">
        <v>210</v>
      </c>
      <c r="D6" s="309">
        <v>0</v>
      </c>
      <c r="E6" s="309"/>
      <c r="F6" s="309">
        <v>2400</v>
      </c>
      <c r="G6" s="309"/>
    </row>
    <row r="7" spans="1:10" ht="26.25" x14ac:dyDescent="0.7">
      <c r="A7" s="126"/>
      <c r="D7" s="311">
        <v>0</v>
      </c>
      <c r="E7" s="311"/>
      <c r="F7" s="311">
        <v>0</v>
      </c>
      <c r="G7" s="311"/>
    </row>
    <row r="8" spans="1:10" ht="26.25" x14ac:dyDescent="0.7">
      <c r="A8" s="126" t="s">
        <v>211</v>
      </c>
      <c r="D8" s="311"/>
      <c r="E8" s="311"/>
      <c r="F8" s="309"/>
      <c r="G8" s="309"/>
    </row>
    <row r="9" spans="1:10" ht="26.25" x14ac:dyDescent="0.7">
      <c r="A9" s="126" t="s">
        <v>212</v>
      </c>
      <c r="D9" s="311"/>
      <c r="E9" s="311"/>
      <c r="F9" s="309"/>
      <c r="G9" s="309"/>
      <c r="J9" s="1" t="s">
        <v>213</v>
      </c>
    </row>
    <row r="10" spans="1:10" x14ac:dyDescent="0.55000000000000004">
      <c r="A10" s="45" t="s">
        <v>65</v>
      </c>
      <c r="D10" s="310">
        <f>SUM(D6:E7)</f>
        <v>0</v>
      </c>
      <c r="E10" s="310"/>
      <c r="F10" s="310">
        <f>SUM(F6:G9)</f>
        <v>2400</v>
      </c>
      <c r="G10" s="310"/>
      <c r="J10" s="123">
        <f>D10+F10</f>
        <v>2400</v>
      </c>
    </row>
    <row r="13" spans="1:10" x14ac:dyDescent="0.55000000000000004">
      <c r="A13" s="3" t="s">
        <v>86</v>
      </c>
    </row>
    <row r="14" spans="1:10" s="2" customFormat="1" x14ac:dyDescent="0.55000000000000004">
      <c r="A14" s="294" t="s">
        <v>87</v>
      </c>
      <c r="B14" s="292">
        <v>2561</v>
      </c>
      <c r="C14" s="292"/>
      <c r="D14" s="292"/>
      <c r="E14" s="292">
        <v>2560</v>
      </c>
      <c r="F14" s="292"/>
      <c r="G14" s="292"/>
    </row>
    <row r="15" spans="1:10" s="2" customFormat="1" x14ac:dyDescent="0.55000000000000004">
      <c r="A15" s="312"/>
      <c r="B15" s="307" t="s">
        <v>88</v>
      </c>
      <c r="C15" s="43" t="s">
        <v>54</v>
      </c>
      <c r="D15" s="43" t="s">
        <v>54</v>
      </c>
      <c r="E15" s="307" t="s">
        <v>88</v>
      </c>
      <c r="F15" s="43" t="s">
        <v>54</v>
      </c>
      <c r="G15" s="43" t="s">
        <v>54</v>
      </c>
    </row>
    <row r="16" spans="1:10" s="2" customFormat="1" x14ac:dyDescent="0.55000000000000004">
      <c r="A16" s="295"/>
      <c r="B16" s="308"/>
      <c r="C16" s="43" t="s">
        <v>89</v>
      </c>
      <c r="D16" s="43" t="s">
        <v>90</v>
      </c>
      <c r="E16" s="308"/>
      <c r="F16" s="43" t="s">
        <v>89</v>
      </c>
      <c r="G16" s="43" t="s">
        <v>90</v>
      </c>
    </row>
    <row r="17" spans="1:7" x14ac:dyDescent="0.55000000000000004">
      <c r="A17" s="27" t="s">
        <v>91</v>
      </c>
      <c r="B17" s="263">
        <v>2560</v>
      </c>
      <c r="C17" s="262">
        <v>2</v>
      </c>
      <c r="D17" s="127">
        <v>1100</v>
      </c>
      <c r="E17" s="263">
        <v>2559</v>
      </c>
      <c r="F17" s="262">
        <v>1</v>
      </c>
      <c r="G17" s="127">
        <v>806.85</v>
      </c>
    </row>
    <row r="18" spans="1:7" x14ac:dyDescent="0.55000000000000004">
      <c r="A18" s="27"/>
      <c r="B18" s="264">
        <v>2561</v>
      </c>
      <c r="C18" s="27">
        <v>24</v>
      </c>
      <c r="D18" s="47">
        <v>25284</v>
      </c>
      <c r="E18" s="264">
        <v>2560</v>
      </c>
      <c r="F18" s="27">
        <v>4</v>
      </c>
      <c r="G18" s="47">
        <v>2200</v>
      </c>
    </row>
    <row r="19" spans="1:7" s="3" customFormat="1" x14ac:dyDescent="0.55000000000000004">
      <c r="A19" s="292" t="s">
        <v>65</v>
      </c>
      <c r="B19" s="292"/>
      <c r="C19" s="41">
        <f>SUM(C17:C18)</f>
        <v>26</v>
      </c>
      <c r="D19" s="19">
        <f t="shared" ref="D19:G19" si="0">SUM(D17:D18)</f>
        <v>26384</v>
      </c>
      <c r="E19" s="41"/>
      <c r="F19" s="41">
        <f t="shared" si="0"/>
        <v>5</v>
      </c>
      <c r="G19" s="19">
        <f t="shared" si="0"/>
        <v>3006.85</v>
      </c>
    </row>
    <row r="20" spans="1:7" x14ac:dyDescent="0.55000000000000004">
      <c r="A20" s="27" t="s">
        <v>92</v>
      </c>
      <c r="B20" s="263">
        <v>2561</v>
      </c>
      <c r="C20" s="262">
        <v>4</v>
      </c>
      <c r="D20" s="127">
        <v>124</v>
      </c>
      <c r="E20" s="263">
        <v>2560</v>
      </c>
      <c r="F20" s="127">
        <v>0</v>
      </c>
      <c r="G20" s="127">
        <v>0</v>
      </c>
    </row>
    <row r="21" spans="1:7" x14ac:dyDescent="0.55000000000000004">
      <c r="A21" s="27"/>
      <c r="B21" s="27"/>
      <c r="C21" s="27"/>
      <c r="D21" s="47"/>
      <c r="E21" s="27"/>
      <c r="F21" s="27"/>
      <c r="G21" s="47"/>
    </row>
    <row r="22" spans="1:7" s="3" customFormat="1" x14ac:dyDescent="0.55000000000000004">
      <c r="A22" s="292" t="s">
        <v>65</v>
      </c>
      <c r="B22" s="292"/>
      <c r="C22" s="41">
        <f>SUM(C20:C21)</f>
        <v>4</v>
      </c>
      <c r="D22" s="19">
        <f t="shared" ref="D22" si="1">SUM(D20:D21)</f>
        <v>124</v>
      </c>
      <c r="E22" s="41"/>
      <c r="F22" s="41">
        <f t="shared" ref="F22" si="2">SUM(F20:F21)</f>
        <v>0</v>
      </c>
      <c r="G22" s="19">
        <f t="shared" ref="G22" si="3">SUM(G20:G21)</f>
        <v>0</v>
      </c>
    </row>
    <row r="23" spans="1:7" x14ac:dyDescent="0.55000000000000004">
      <c r="A23" s="27" t="s">
        <v>93</v>
      </c>
      <c r="B23" s="263">
        <v>2561</v>
      </c>
      <c r="C23" s="262">
        <v>2</v>
      </c>
      <c r="D23" s="127">
        <v>400</v>
      </c>
      <c r="E23" s="262">
        <v>2560</v>
      </c>
      <c r="F23" s="127">
        <v>0</v>
      </c>
      <c r="G23" s="127">
        <v>0</v>
      </c>
    </row>
    <row r="24" spans="1:7" x14ac:dyDescent="0.55000000000000004">
      <c r="A24" s="27"/>
      <c r="B24" s="27"/>
      <c r="C24" s="27"/>
      <c r="D24" s="47"/>
      <c r="E24" s="27"/>
      <c r="F24" s="27"/>
      <c r="G24" s="47"/>
    </row>
    <row r="25" spans="1:7" s="3" customFormat="1" x14ac:dyDescent="0.55000000000000004">
      <c r="A25" s="292" t="s">
        <v>65</v>
      </c>
      <c r="B25" s="292"/>
      <c r="C25" s="41">
        <f>SUM(C23:C24)</f>
        <v>2</v>
      </c>
      <c r="D25" s="19">
        <f t="shared" ref="D25" si="4">SUM(D23:D24)</f>
        <v>400</v>
      </c>
      <c r="E25" s="41"/>
      <c r="F25" s="41">
        <v>5</v>
      </c>
      <c r="G25" s="19">
        <v>3006.85</v>
      </c>
    </row>
  </sheetData>
  <mergeCells count="23">
    <mergeCell ref="D8:E8"/>
    <mergeCell ref="A25:B25"/>
    <mergeCell ref="A14:A16"/>
    <mergeCell ref="B14:D14"/>
    <mergeCell ref="B15:B16"/>
    <mergeCell ref="A19:B19"/>
    <mergeCell ref="A22:B22"/>
    <mergeCell ref="A1:G1"/>
    <mergeCell ref="A2:G2"/>
    <mergeCell ref="A3:G3"/>
    <mergeCell ref="E14:G14"/>
    <mergeCell ref="E15:E16"/>
    <mergeCell ref="D5:E5"/>
    <mergeCell ref="F5:G5"/>
    <mergeCell ref="D6:E6"/>
    <mergeCell ref="D10:E10"/>
    <mergeCell ref="F6:G6"/>
    <mergeCell ref="D9:E9"/>
    <mergeCell ref="F8:G8"/>
    <mergeCell ref="F9:G9"/>
    <mergeCell ref="F10:G10"/>
    <mergeCell ref="F7:G7"/>
    <mergeCell ref="D7:E7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38</vt:i4>
      </vt:variant>
      <vt:variant>
        <vt:lpstr>ช่วงที่มีชื่อ</vt:lpstr>
      </vt:variant>
      <vt:variant>
        <vt:i4>3</vt:i4>
      </vt:variant>
    </vt:vector>
  </HeadingPairs>
  <TitlesOfParts>
    <vt:vector size="41" baseType="lpstr">
      <vt:lpstr>งบทดลองหลังปิดบัญชี</vt:lpstr>
      <vt:lpstr>งบแสดงฐานะการเงิน1</vt:lpstr>
      <vt:lpstr>งบแสดงฐานะการเงิน2</vt:lpstr>
      <vt:lpstr>หมายเหตุ1 ข้อมูลทั่วไป</vt:lpstr>
      <vt:lpstr>หมายเหตุ2 งบทรัพย์สิน</vt:lpstr>
      <vt:lpstr>รายละเอียดทรัพย์สิน 2561</vt:lpstr>
      <vt:lpstr>หมายเหตุ 3,4,5</vt:lpstr>
      <vt:lpstr>หมายเหตุ6</vt:lpstr>
      <vt:lpstr>หมายเหตุ7,8</vt:lpstr>
      <vt:lpstr>หมายเหตุ9,10,11</vt:lpstr>
      <vt:lpstr>หมายเหตุ12,13,14</vt:lpstr>
      <vt:lpstr>หมายเหตุ 15</vt:lpstr>
      <vt:lpstr>หมายเหตุ16</vt:lpstr>
      <vt:lpstr>หมายเหตุ17,18</vt:lpstr>
      <vt:lpstr>หมายเหตุ 19</vt:lpstr>
      <vt:lpstr>หมายเหตุ  20</vt:lpstr>
      <vt:lpstr>หมายเหตุ21</vt:lpstr>
      <vt:lpstr>แนบท้าย  21</vt:lpstr>
      <vt:lpstr>หมายเหตุ22</vt:lpstr>
      <vt:lpstr>งบแสดงผลการดำเนินงานจ่ายรายรับ</vt:lpstr>
      <vt:lpstr>หมายเหตุครุภัณฑ์ 1</vt:lpstr>
      <vt:lpstr>หมายเหตุค่าที่ดิน 2</vt:lpstr>
      <vt:lpstr>งบแสดงผลการดำเนินจ่ายงานสะสม</vt:lpstr>
      <vt:lpstr>รายงานรายจ่ายตามแผนงานรวม</vt:lpstr>
      <vt:lpstr>รายงานรายจ่ายที่จ่ายจากเงินสะสม</vt:lpstr>
      <vt:lpstr>งบกลาง</vt:lpstr>
      <vt:lpstr>บริหารงานทั่วไป</vt:lpstr>
      <vt:lpstr>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การศาสนาวัฒนธรรม</vt:lpstr>
      <vt:lpstr>อุตสาหกรรม</vt:lpstr>
      <vt:lpstr>การเกษตร</vt:lpstr>
      <vt:lpstr>การพาณิชย์</vt:lpstr>
      <vt:lpstr>Sheet1</vt:lpstr>
      <vt:lpstr>'หมายเหตุ  20'!Print_Area</vt:lpstr>
      <vt:lpstr>'หมายเหตุ 19'!Print_Area</vt:lpstr>
      <vt:lpstr>'หมายเหตุ17,18'!Print_Area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COMTECH</cp:lastModifiedBy>
  <cp:lastPrinted>2018-11-06T07:27:26Z</cp:lastPrinted>
  <dcterms:created xsi:type="dcterms:W3CDTF">2018-08-20T02:18:30Z</dcterms:created>
  <dcterms:modified xsi:type="dcterms:W3CDTF">2018-11-06T07:29:07Z</dcterms:modified>
</cp:coreProperties>
</file>